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Engenharia\Documentos\Contratos\2022\0000545-2022 Consórcio OBRA\"/>
    </mc:Choice>
  </mc:AlternateContent>
  <bookViews>
    <workbookView xWindow="0" yWindow="0" windowWidth="28800" windowHeight="13590" activeTab="1"/>
  </bookViews>
  <sheets>
    <sheet name="Orçamento" sheetId="1" r:id="rId1"/>
    <sheet name="Cronograma Físico-Financeiro" sheetId="21" r:id="rId2"/>
  </sheets>
  <externalReferences>
    <externalReference r:id="rId3"/>
    <externalReference r:id="rId4"/>
    <externalReference r:id="rId5"/>
  </externalReferences>
  <definedNames>
    <definedName name="_xlnm._FilterDatabase" localSheetId="0" hidden="1">Orçamento!$A$1:$N$645</definedName>
    <definedName name="_xlnm.Print_Area" localSheetId="1">'Cronograma Físico-Financeiro'!$A$1:$H$44</definedName>
    <definedName name="_xlnm.Print_Area" localSheetId="0">Orçamento!$A$1:$N$650</definedName>
    <definedName name="_xlnm.Print_Titles" localSheetId="1">'Cronograma Físico-Financeiro'!$1:$11</definedName>
    <definedName name="_xlnm.Print_Titles" localSheetId="0">Orçamento!$1:$12</definedName>
  </definedNames>
  <calcPr calcId="162913"/>
</workbook>
</file>

<file path=xl/calcChain.xml><?xml version="1.0" encoding="utf-8"?>
<calcChain xmlns="http://schemas.openxmlformats.org/spreadsheetml/2006/main">
  <c r="G44" i="21" l="1"/>
  <c r="F44" i="21"/>
  <c r="G43" i="21"/>
  <c r="G42" i="21"/>
  <c r="F42" i="21"/>
  <c r="G34" i="21"/>
  <c r="G36" i="21"/>
  <c r="F36" i="21"/>
  <c r="F34" i="21"/>
  <c r="G32" i="21"/>
  <c r="F32" i="21"/>
  <c r="G28" i="21"/>
  <c r="F28" i="21"/>
  <c r="G20" i="21"/>
  <c r="I15" i="21"/>
  <c r="I17" i="21"/>
  <c r="I19" i="21"/>
  <c r="I21" i="21"/>
  <c r="I22" i="21"/>
  <c r="I23" i="21"/>
  <c r="I25" i="21"/>
  <c r="I27" i="21"/>
  <c r="I29" i="21"/>
  <c r="I31" i="21"/>
  <c r="I33" i="21"/>
  <c r="I35" i="21"/>
  <c r="I37" i="21"/>
  <c r="I39" i="21"/>
  <c r="I41" i="21"/>
  <c r="I12" i="21"/>
  <c r="G13" i="21"/>
  <c r="F13" i="21"/>
  <c r="D8" i="21" l="1"/>
  <c r="B8" i="21"/>
  <c r="H7" i="21"/>
  <c r="D7" i="21"/>
  <c r="B7" i="21"/>
  <c r="J650" i="1"/>
  <c r="I650" i="1"/>
  <c r="I647" i="1"/>
  <c r="J647" i="1"/>
  <c r="M650" i="1"/>
  <c r="L650" i="1"/>
  <c r="K650" i="1"/>
  <c r="J649" i="1"/>
  <c r="I649" i="1"/>
  <c r="L649" i="1"/>
  <c r="K649" i="1"/>
  <c r="M649" i="1" s="1"/>
  <c r="K648" i="1"/>
  <c r="L15" i="1" l="1"/>
  <c r="K16" i="1"/>
  <c r="K15" i="1" s="1"/>
  <c r="L16" i="1"/>
  <c r="K17" i="1"/>
  <c r="L17" i="1"/>
  <c r="K18" i="1"/>
  <c r="L18" i="1"/>
  <c r="K19" i="1"/>
  <c r="L19" i="1"/>
  <c r="K21" i="1"/>
  <c r="K20" i="1" s="1"/>
  <c r="L21" i="1"/>
  <c r="L20" i="1" s="1"/>
  <c r="K22" i="1"/>
  <c r="L22" i="1"/>
  <c r="L23" i="1"/>
  <c r="K24" i="1"/>
  <c r="K23" i="1" s="1"/>
  <c r="L24" i="1"/>
  <c r="L28" i="1"/>
  <c r="L29" i="1"/>
  <c r="K30" i="1"/>
  <c r="K28" i="1" s="1"/>
  <c r="L30" i="1"/>
  <c r="K31" i="1"/>
  <c r="L31" i="1"/>
  <c r="K32" i="1"/>
  <c r="L32" i="1"/>
  <c r="K33" i="1"/>
  <c r="L33" i="1"/>
  <c r="K35" i="1"/>
  <c r="K34" i="1" s="1"/>
  <c r="L35" i="1"/>
  <c r="L34" i="1" s="1"/>
  <c r="K36" i="1"/>
  <c r="L36" i="1"/>
  <c r="K37" i="1"/>
  <c r="L37" i="1"/>
  <c r="K38" i="1"/>
  <c r="L38" i="1"/>
  <c r="K40" i="1"/>
  <c r="L40" i="1"/>
  <c r="K41" i="1"/>
  <c r="K39" i="1" s="1"/>
  <c r="L41" i="1"/>
  <c r="L39" i="1" s="1"/>
  <c r="K42" i="1"/>
  <c r="L42" i="1"/>
  <c r="K43" i="1"/>
  <c r="L43" i="1"/>
  <c r="K44" i="1"/>
  <c r="L44" i="1"/>
  <c r="K45" i="1"/>
  <c r="L45" i="1"/>
  <c r="K46" i="1"/>
  <c r="L46" i="1"/>
  <c r="K47" i="1"/>
  <c r="L47" i="1"/>
  <c r="K48" i="1"/>
  <c r="L48" i="1"/>
  <c r="K49" i="1"/>
  <c r="L49" i="1"/>
  <c r="K50" i="1"/>
  <c r="L50" i="1"/>
  <c r="K51" i="1"/>
  <c r="K52" i="1"/>
  <c r="K53" i="1"/>
  <c r="K54" i="1"/>
  <c r="K55" i="1"/>
  <c r="K56" i="1"/>
  <c r="K57" i="1"/>
  <c r="K58" i="1"/>
  <c r="L58" i="1"/>
  <c r="K59" i="1"/>
  <c r="K60" i="1"/>
  <c r="L60" i="1"/>
  <c r="K61" i="1"/>
  <c r="L61" i="1"/>
  <c r="K62" i="1"/>
  <c r="K63" i="1"/>
  <c r="K64" i="1"/>
  <c r="L64" i="1"/>
  <c r="K65" i="1"/>
  <c r="K66" i="1"/>
  <c r="K67" i="1"/>
  <c r="K68" i="1"/>
  <c r="K69" i="1"/>
  <c r="K70" i="1"/>
  <c r="K71" i="1"/>
  <c r="K72" i="1"/>
  <c r="K73" i="1"/>
  <c r="L73" i="1"/>
  <c r="K74" i="1"/>
  <c r="L74" i="1"/>
  <c r="K76" i="1"/>
  <c r="K75" i="1" s="1"/>
  <c r="K77" i="1"/>
  <c r="K78" i="1"/>
  <c r="K79" i="1"/>
  <c r="K80" i="1"/>
  <c r="K81" i="1"/>
  <c r="L81" i="1"/>
  <c r="L75" i="1" s="1"/>
  <c r="K82" i="1"/>
  <c r="L82" i="1"/>
  <c r="K83" i="1"/>
  <c r="L83" i="1"/>
  <c r="K84" i="1"/>
  <c r="L84" i="1"/>
  <c r="K86" i="1"/>
  <c r="L86" i="1"/>
  <c r="L85" i="1" s="1"/>
  <c r="K87" i="1"/>
  <c r="K85" i="1" s="1"/>
  <c r="L87" i="1"/>
  <c r="K89" i="1"/>
  <c r="K88" i="1" s="1"/>
  <c r="L89" i="1"/>
  <c r="K90" i="1"/>
  <c r="L90" i="1"/>
  <c r="K91" i="1"/>
  <c r="L91" i="1"/>
  <c r="K92" i="1"/>
  <c r="L92" i="1"/>
  <c r="L88" i="1" s="1"/>
  <c r="K93" i="1"/>
  <c r="L93" i="1"/>
  <c r="K94" i="1"/>
  <c r="L94" i="1"/>
  <c r="K95" i="1"/>
  <c r="L95" i="1"/>
  <c r="K96" i="1"/>
  <c r="L96" i="1"/>
  <c r="K97" i="1"/>
  <c r="L97" i="1"/>
  <c r="K98" i="1"/>
  <c r="K99" i="1"/>
  <c r="K100" i="1"/>
  <c r="L100" i="1"/>
  <c r="L101" i="1"/>
  <c r="K102" i="1"/>
  <c r="K101" i="1" s="1"/>
  <c r="K103" i="1"/>
  <c r="L103" i="1"/>
  <c r="L104" i="1"/>
  <c r="K105" i="1"/>
  <c r="K106" i="1"/>
  <c r="K107" i="1"/>
  <c r="K104" i="1" s="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L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9" i="1"/>
  <c r="L179" i="1"/>
  <c r="L178" i="1" s="1"/>
  <c r="K180" i="1"/>
  <c r="K178" i="1" s="1"/>
  <c r="L180" i="1"/>
  <c r="K181" i="1"/>
  <c r="L181" i="1"/>
  <c r="K182" i="1"/>
  <c r="L182" i="1"/>
  <c r="K183" i="1"/>
  <c r="K184" i="1"/>
  <c r="K185" i="1"/>
  <c r="K186" i="1"/>
  <c r="K187" i="1"/>
  <c r="K188" i="1"/>
  <c r="K189" i="1"/>
  <c r="K190" i="1"/>
  <c r="K191" i="1"/>
  <c r="K192" i="1"/>
  <c r="K193" i="1"/>
  <c r="L193" i="1"/>
  <c r="K194" i="1"/>
  <c r="L194" i="1"/>
  <c r="K195" i="1"/>
  <c r="L195" i="1"/>
  <c r="K196" i="1"/>
  <c r="L196" i="1"/>
  <c r="K197" i="1"/>
  <c r="L197" i="1"/>
  <c r="K198" i="1"/>
  <c r="L198" i="1"/>
  <c r="K200" i="1"/>
  <c r="K199" i="1" s="1"/>
  <c r="L200" i="1"/>
  <c r="L199" i="1" s="1"/>
  <c r="K201" i="1"/>
  <c r="L201" i="1"/>
  <c r="K202" i="1"/>
  <c r="L202" i="1"/>
  <c r="K203" i="1"/>
  <c r="L203" i="1"/>
  <c r="K204" i="1"/>
  <c r="K205" i="1"/>
  <c r="K206" i="1"/>
  <c r="K207" i="1"/>
  <c r="K208" i="1"/>
  <c r="K210" i="1"/>
  <c r="L210" i="1"/>
  <c r="L209" i="1" s="1"/>
  <c r="K211" i="1"/>
  <c r="L211" i="1"/>
  <c r="K212" i="1"/>
  <c r="L212" i="1"/>
  <c r="K213" i="1"/>
  <c r="K209" i="1" s="1"/>
  <c r="L213" i="1"/>
  <c r="K214" i="1"/>
  <c r="L214" i="1"/>
  <c r="K215" i="1"/>
  <c r="L215" i="1"/>
  <c r="K217" i="1"/>
  <c r="K216" i="1" s="1"/>
  <c r="L217" i="1"/>
  <c r="L216" i="1" s="1"/>
  <c r="K218" i="1"/>
  <c r="L218" i="1"/>
  <c r="K219" i="1"/>
  <c r="L219" i="1"/>
  <c r="K220" i="1"/>
  <c r="L220" i="1"/>
  <c r="K226" i="1"/>
  <c r="K225" i="1" s="1"/>
  <c r="K224" i="1" s="1"/>
  <c r="K223" i="1" s="1"/>
  <c r="L226" i="1"/>
  <c r="L225" i="1" s="1"/>
  <c r="L224" i="1" s="1"/>
  <c r="L223" i="1" s="1"/>
  <c r="K230" i="1"/>
  <c r="K229" i="1" s="1"/>
  <c r="L230" i="1"/>
  <c r="L229" i="1" s="1"/>
  <c r="K231" i="1"/>
  <c r="L231" i="1"/>
  <c r="K232" i="1"/>
  <c r="L232" i="1"/>
  <c r="K233" i="1"/>
  <c r="L233" i="1"/>
  <c r="K234" i="1"/>
  <c r="K235" i="1"/>
  <c r="L235" i="1"/>
  <c r="K237" i="1"/>
  <c r="K236" i="1" s="1"/>
  <c r="L237" i="1"/>
  <c r="K238" i="1"/>
  <c r="L238" i="1"/>
  <c r="L236" i="1" s="1"/>
  <c r="K239" i="1"/>
  <c r="L239" i="1"/>
  <c r="K242" i="1"/>
  <c r="L242" i="1"/>
  <c r="L241" i="1" s="1"/>
  <c r="L240" i="1" s="1"/>
  <c r="K243" i="1"/>
  <c r="K241" i="1" s="1"/>
  <c r="K240" i="1" s="1"/>
  <c r="L243" i="1"/>
  <c r="K244" i="1"/>
  <c r="L244" i="1"/>
  <c r="K245" i="1"/>
  <c r="L245" i="1"/>
  <c r="K246" i="1"/>
  <c r="L246" i="1"/>
  <c r="K247" i="1"/>
  <c r="L247" i="1"/>
  <c r="K250" i="1"/>
  <c r="L250" i="1"/>
  <c r="L249" i="1" s="1"/>
  <c r="L248" i="1" s="1"/>
  <c r="K251" i="1"/>
  <c r="K249" i="1" s="1"/>
  <c r="K248" i="1" s="1"/>
  <c r="L251" i="1"/>
  <c r="K252" i="1"/>
  <c r="L252" i="1"/>
  <c r="K255" i="1"/>
  <c r="K254" i="1" s="1"/>
  <c r="L256" i="1"/>
  <c r="L257" i="1"/>
  <c r="L255" i="1" s="1"/>
  <c r="L258" i="1"/>
  <c r="L259" i="1"/>
  <c r="K261" i="1"/>
  <c r="K260" i="1" s="1"/>
  <c r="L261" i="1"/>
  <c r="K262" i="1"/>
  <c r="L262" i="1"/>
  <c r="L260" i="1" s="1"/>
  <c r="K263" i="1"/>
  <c r="L263" i="1"/>
  <c r="K264" i="1"/>
  <c r="L264" i="1"/>
  <c r="K265" i="1"/>
  <c r="L265" i="1"/>
  <c r="K266" i="1"/>
  <c r="L266" i="1"/>
  <c r="K267" i="1"/>
  <c r="L267" i="1"/>
  <c r="K268" i="1"/>
  <c r="L268" i="1"/>
  <c r="K269" i="1"/>
  <c r="L269" i="1"/>
  <c r="K270" i="1"/>
  <c r="L270" i="1"/>
  <c r="K271" i="1"/>
  <c r="L271" i="1"/>
  <c r="K272" i="1"/>
  <c r="L272" i="1"/>
  <c r="K273" i="1"/>
  <c r="L273" i="1"/>
  <c r="K274" i="1"/>
  <c r="L274" i="1"/>
  <c r="K275" i="1"/>
  <c r="L275" i="1"/>
  <c r="K276" i="1"/>
  <c r="L276" i="1"/>
  <c r="K277" i="1"/>
  <c r="L277" i="1"/>
  <c r="K278" i="1"/>
  <c r="L278" i="1"/>
  <c r="K281" i="1"/>
  <c r="K280" i="1" s="1"/>
  <c r="K279" i="1" s="1"/>
  <c r="L281" i="1"/>
  <c r="K282" i="1"/>
  <c r="L282" i="1"/>
  <c r="K283" i="1"/>
  <c r="L283" i="1"/>
  <c r="K284" i="1"/>
  <c r="L284" i="1"/>
  <c r="K285" i="1"/>
  <c r="L285" i="1"/>
  <c r="K286" i="1"/>
  <c r="L286" i="1"/>
  <c r="L280" i="1" s="1"/>
  <c r="L279" i="1" s="1"/>
  <c r="K287" i="1"/>
  <c r="L287" i="1"/>
  <c r="K288" i="1"/>
  <c r="L288" i="1"/>
  <c r="K289" i="1"/>
  <c r="L289" i="1"/>
  <c r="K290" i="1"/>
  <c r="L290" i="1"/>
  <c r="K291" i="1"/>
  <c r="L291" i="1"/>
  <c r="K292" i="1"/>
  <c r="L292" i="1"/>
  <c r="K295" i="1"/>
  <c r="K294" i="1" s="1"/>
  <c r="K293" i="1" s="1"/>
  <c r="L295" i="1"/>
  <c r="K296" i="1"/>
  <c r="L296" i="1"/>
  <c r="L294" i="1" s="1"/>
  <c r="L293" i="1" s="1"/>
  <c r="K297" i="1"/>
  <c r="L297" i="1"/>
  <c r="K298" i="1"/>
  <c r="L298" i="1"/>
  <c r="K299" i="1"/>
  <c r="L299" i="1"/>
  <c r="K300" i="1"/>
  <c r="L300" i="1"/>
  <c r="K301" i="1"/>
  <c r="L301" i="1"/>
  <c r="K302" i="1"/>
  <c r="L302" i="1"/>
  <c r="K303" i="1"/>
  <c r="L303" i="1"/>
  <c r="K306" i="1"/>
  <c r="L306" i="1"/>
  <c r="K307" i="1"/>
  <c r="L307" i="1"/>
  <c r="K308" i="1"/>
  <c r="L308" i="1"/>
  <c r="K309" i="1"/>
  <c r="L309" i="1"/>
  <c r="K310" i="1"/>
  <c r="L310" i="1"/>
  <c r="K311" i="1"/>
  <c r="L311" i="1"/>
  <c r="K312" i="1"/>
  <c r="L312" i="1"/>
  <c r="K313" i="1"/>
  <c r="L313" i="1"/>
  <c r="K315" i="1"/>
  <c r="L315" i="1"/>
  <c r="K316" i="1"/>
  <c r="L316" i="1"/>
  <c r="K317" i="1"/>
  <c r="L317" i="1"/>
  <c r="K318" i="1"/>
  <c r="L318" i="1"/>
  <c r="K319" i="1"/>
  <c r="L319" i="1"/>
  <c r="K320" i="1"/>
  <c r="L320" i="1"/>
  <c r="K321" i="1"/>
  <c r="L321" i="1"/>
  <c r="K322" i="1"/>
  <c r="L322" i="1"/>
  <c r="K323" i="1"/>
  <c r="L323" i="1"/>
  <c r="K324" i="1"/>
  <c r="L324" i="1"/>
  <c r="K325" i="1"/>
  <c r="L325" i="1"/>
  <c r="K326" i="1"/>
  <c r="L326" i="1"/>
  <c r="K327" i="1"/>
  <c r="L327" i="1"/>
  <c r="K328" i="1"/>
  <c r="L328" i="1"/>
  <c r="K329" i="1"/>
  <c r="L329" i="1"/>
  <c r="K330" i="1"/>
  <c r="L330" i="1"/>
  <c r="K331" i="1"/>
  <c r="L331" i="1"/>
  <c r="K332" i="1"/>
  <c r="L332" i="1"/>
  <c r="K333" i="1"/>
  <c r="L333" i="1"/>
  <c r="K334" i="1"/>
  <c r="L334" i="1"/>
  <c r="K335" i="1"/>
  <c r="L335" i="1"/>
  <c r="K336" i="1"/>
  <c r="L336" i="1"/>
  <c r="K337" i="1"/>
  <c r="L337" i="1"/>
  <c r="K338" i="1"/>
  <c r="L338" i="1"/>
  <c r="K339" i="1"/>
  <c r="L339" i="1"/>
  <c r="K340" i="1"/>
  <c r="L340" i="1"/>
  <c r="K341" i="1"/>
  <c r="L341" i="1"/>
  <c r="K342" i="1"/>
  <c r="L342" i="1"/>
  <c r="K343" i="1"/>
  <c r="L343" i="1"/>
  <c r="K344" i="1"/>
  <c r="L344" i="1"/>
  <c r="K346" i="1"/>
  <c r="L346" i="1"/>
  <c r="L345" i="1" s="1"/>
  <c r="K347" i="1"/>
  <c r="K345" i="1" s="1"/>
  <c r="L347" i="1"/>
  <c r="K348" i="1"/>
  <c r="L348" i="1"/>
  <c r="K349" i="1"/>
  <c r="L349" i="1"/>
  <c r="K350" i="1"/>
  <c r="L350" i="1"/>
  <c r="K351" i="1"/>
  <c r="L351" i="1"/>
  <c r="K352" i="1"/>
  <c r="L352" i="1"/>
  <c r="K353" i="1"/>
  <c r="L353" i="1"/>
  <c r="K354" i="1"/>
  <c r="L354" i="1"/>
  <c r="K355" i="1"/>
  <c r="L355" i="1"/>
  <c r="K357" i="1"/>
  <c r="K356" i="1" s="1"/>
  <c r="L357" i="1"/>
  <c r="K358" i="1"/>
  <c r="L358" i="1"/>
  <c r="K359" i="1"/>
  <c r="L359" i="1"/>
  <c r="K360" i="1"/>
  <c r="L360" i="1"/>
  <c r="K361" i="1"/>
  <c r="L361" i="1"/>
  <c r="K362" i="1"/>
  <c r="L362" i="1"/>
  <c r="K363" i="1"/>
  <c r="L363" i="1"/>
  <c r="K364" i="1"/>
  <c r="L364" i="1"/>
  <c r="L356" i="1" s="1"/>
  <c r="K365" i="1"/>
  <c r="L365" i="1"/>
  <c r="K366" i="1"/>
  <c r="L366" i="1"/>
  <c r="K367" i="1"/>
  <c r="L367" i="1"/>
  <c r="K368" i="1"/>
  <c r="L368" i="1"/>
  <c r="K369" i="1"/>
  <c r="L369" i="1"/>
  <c r="K370" i="1"/>
  <c r="L370" i="1"/>
  <c r="K371" i="1"/>
  <c r="L371" i="1"/>
  <c r="K372" i="1"/>
  <c r="L372" i="1"/>
  <c r="K373" i="1"/>
  <c r="L373" i="1"/>
  <c r="K374" i="1"/>
  <c r="L374" i="1"/>
  <c r="L375" i="1"/>
  <c r="K376" i="1"/>
  <c r="L376" i="1"/>
  <c r="K377" i="1"/>
  <c r="L377" i="1"/>
  <c r="K380" i="1"/>
  <c r="L380" i="1"/>
  <c r="K381" i="1"/>
  <c r="K379" i="1" s="1"/>
  <c r="L381" i="1"/>
  <c r="L379" i="1" s="1"/>
  <c r="L378" i="1" s="1"/>
  <c r="K382" i="1"/>
  <c r="L382" i="1"/>
  <c r="K383" i="1"/>
  <c r="L383" i="1"/>
  <c r="K384" i="1"/>
  <c r="L384" i="1"/>
  <c r="K385" i="1"/>
  <c r="L385" i="1"/>
  <c r="K386" i="1"/>
  <c r="L386" i="1"/>
  <c r="K387" i="1"/>
  <c r="L387" i="1"/>
  <c r="K388" i="1"/>
  <c r="L388" i="1"/>
  <c r="K389" i="1"/>
  <c r="L389" i="1"/>
  <c r="K390" i="1"/>
  <c r="L390" i="1"/>
  <c r="K391" i="1"/>
  <c r="L391" i="1"/>
  <c r="K392" i="1"/>
  <c r="L392" i="1"/>
  <c r="K393" i="1"/>
  <c r="L393" i="1"/>
  <c r="K394" i="1"/>
  <c r="K395" i="1"/>
  <c r="K396" i="1"/>
  <c r="K397" i="1"/>
  <c r="K398" i="1"/>
  <c r="L398" i="1"/>
  <c r="K400" i="1"/>
  <c r="L400" i="1"/>
  <c r="K401" i="1"/>
  <c r="L401" i="1"/>
  <c r="L399" i="1" s="1"/>
  <c r="K402" i="1"/>
  <c r="L402" i="1"/>
  <c r="K403" i="1"/>
  <c r="L403" i="1"/>
  <c r="K404" i="1"/>
  <c r="L404" i="1"/>
  <c r="K405" i="1"/>
  <c r="L405" i="1"/>
  <c r="K406" i="1"/>
  <c r="L406" i="1"/>
  <c r="K407" i="1"/>
  <c r="K399" i="1" s="1"/>
  <c r="L407" i="1"/>
  <c r="K408" i="1"/>
  <c r="L408" i="1"/>
  <c r="K409" i="1"/>
  <c r="L409" i="1"/>
  <c r="K410" i="1"/>
  <c r="L410" i="1"/>
  <c r="K411" i="1"/>
  <c r="L411" i="1"/>
  <c r="K412" i="1"/>
  <c r="L412" i="1"/>
  <c r="K413" i="1"/>
  <c r="L413" i="1"/>
  <c r="K414" i="1"/>
  <c r="L414" i="1"/>
  <c r="K415" i="1"/>
  <c r="L415" i="1"/>
  <c r="K416" i="1"/>
  <c r="L416" i="1"/>
  <c r="K417" i="1"/>
  <c r="L417" i="1"/>
  <c r="K418" i="1"/>
  <c r="L418" i="1"/>
  <c r="K419" i="1"/>
  <c r="L419" i="1"/>
  <c r="K422" i="1"/>
  <c r="L422" i="1"/>
  <c r="L421" i="1" s="1"/>
  <c r="L420" i="1" s="1"/>
  <c r="K423" i="1"/>
  <c r="K421" i="1" s="1"/>
  <c r="K420" i="1" s="1"/>
  <c r="L423" i="1"/>
  <c r="K424" i="1"/>
  <c r="L424" i="1"/>
  <c r="K425" i="1"/>
  <c r="L425" i="1"/>
  <c r="K426" i="1"/>
  <c r="L426" i="1"/>
  <c r="K427" i="1"/>
  <c r="L427" i="1"/>
  <c r="K428" i="1"/>
  <c r="L428" i="1"/>
  <c r="K429" i="1"/>
  <c r="K432" i="1"/>
  <c r="L432" i="1"/>
  <c r="K433" i="1"/>
  <c r="K431" i="1" s="1"/>
  <c r="K430" i="1" s="1"/>
  <c r="L433" i="1"/>
  <c r="L431" i="1" s="1"/>
  <c r="L430" i="1" s="1"/>
  <c r="K434" i="1"/>
  <c r="L434" i="1"/>
  <c r="K435" i="1"/>
  <c r="L435" i="1"/>
  <c r="K436" i="1"/>
  <c r="L436" i="1"/>
  <c r="K437" i="1"/>
  <c r="L437" i="1"/>
  <c r="K438" i="1"/>
  <c r="L438" i="1"/>
  <c r="K439" i="1"/>
  <c r="L439" i="1"/>
  <c r="K440" i="1"/>
  <c r="L440" i="1"/>
  <c r="K441" i="1"/>
  <c r="L441" i="1"/>
  <c r="K442" i="1"/>
  <c r="L442" i="1"/>
  <c r="K445" i="1"/>
  <c r="K444" i="1" s="1"/>
  <c r="K443" i="1" s="1"/>
  <c r="L445" i="1"/>
  <c r="L444" i="1" s="1"/>
  <c r="L443" i="1" s="1"/>
  <c r="K446" i="1"/>
  <c r="L446" i="1"/>
  <c r="K447" i="1"/>
  <c r="L447" i="1"/>
  <c r="K448" i="1"/>
  <c r="L448" i="1"/>
  <c r="K449" i="1"/>
  <c r="L449" i="1"/>
  <c r="K450" i="1"/>
  <c r="L450" i="1"/>
  <c r="L451" i="1"/>
  <c r="K452" i="1"/>
  <c r="L452" i="1"/>
  <c r="K456" i="1"/>
  <c r="K455" i="1" s="1"/>
  <c r="K454" i="1" s="1"/>
  <c r="L456" i="1"/>
  <c r="K457" i="1"/>
  <c r="L457" i="1"/>
  <c r="L455" i="1" s="1"/>
  <c r="L454" i="1" s="1"/>
  <c r="K458" i="1"/>
  <c r="L458" i="1"/>
  <c r="K459" i="1"/>
  <c r="L459" i="1"/>
  <c r="K460" i="1"/>
  <c r="L460" i="1"/>
  <c r="K461" i="1"/>
  <c r="L461" i="1"/>
  <c r="K462" i="1"/>
  <c r="L462" i="1"/>
  <c r="K463" i="1"/>
  <c r="L463" i="1"/>
  <c r="K464" i="1"/>
  <c r="L464" i="1"/>
  <c r="K467" i="1"/>
  <c r="L467" i="1"/>
  <c r="L466" i="1" s="1"/>
  <c r="L465" i="1" s="1"/>
  <c r="K468" i="1"/>
  <c r="K466" i="1" s="1"/>
  <c r="K465" i="1" s="1"/>
  <c r="L468" i="1"/>
  <c r="K469" i="1"/>
  <c r="L469" i="1"/>
  <c r="K470" i="1"/>
  <c r="L470" i="1"/>
  <c r="K471" i="1"/>
  <c r="L471" i="1"/>
  <c r="K472" i="1"/>
  <c r="L472" i="1"/>
  <c r="K473" i="1"/>
  <c r="L473" i="1"/>
  <c r="K474" i="1"/>
  <c r="L474" i="1"/>
  <c r="K475" i="1"/>
  <c r="L475" i="1"/>
  <c r="K480" i="1"/>
  <c r="L480" i="1"/>
  <c r="K481" i="1"/>
  <c r="L481" i="1"/>
  <c r="K482" i="1"/>
  <c r="L482" i="1"/>
  <c r="K483" i="1"/>
  <c r="L483" i="1"/>
  <c r="K484" i="1"/>
  <c r="L484" i="1"/>
  <c r="K485" i="1"/>
  <c r="L485" i="1"/>
  <c r="K486" i="1"/>
  <c r="L486" i="1"/>
  <c r="K487" i="1"/>
  <c r="L487" i="1"/>
  <c r="K489" i="1"/>
  <c r="L489" i="1"/>
  <c r="K490" i="1"/>
  <c r="L490" i="1"/>
  <c r="K491" i="1"/>
  <c r="L491" i="1"/>
  <c r="K492" i="1"/>
  <c r="L492" i="1"/>
  <c r="K493" i="1"/>
  <c r="L493" i="1"/>
  <c r="K494" i="1"/>
  <c r="L494" i="1"/>
  <c r="K495" i="1"/>
  <c r="L495" i="1"/>
  <c r="K496" i="1"/>
  <c r="L496" i="1"/>
  <c r="K497" i="1"/>
  <c r="L497" i="1"/>
  <c r="K498" i="1"/>
  <c r="L498" i="1"/>
  <c r="K500" i="1"/>
  <c r="L500" i="1"/>
  <c r="L499" i="1" s="1"/>
  <c r="K501" i="1"/>
  <c r="L501" i="1"/>
  <c r="K502" i="1"/>
  <c r="L502" i="1"/>
  <c r="K503" i="1"/>
  <c r="K499" i="1" s="1"/>
  <c r="L503" i="1"/>
  <c r="K504" i="1"/>
  <c r="L504" i="1"/>
  <c r="K505" i="1"/>
  <c r="L505" i="1"/>
  <c r="K506" i="1"/>
  <c r="L506" i="1"/>
  <c r="K507" i="1"/>
  <c r="L507" i="1"/>
  <c r="K508" i="1"/>
  <c r="L508" i="1"/>
  <c r="K509" i="1"/>
  <c r="L509" i="1"/>
  <c r="K510" i="1"/>
  <c r="L510" i="1"/>
  <c r="K511" i="1"/>
  <c r="L511" i="1"/>
  <c r="K512" i="1"/>
  <c r="L512" i="1"/>
  <c r="K513" i="1"/>
  <c r="L513" i="1"/>
  <c r="K514" i="1"/>
  <c r="L514" i="1"/>
  <c r="K515" i="1"/>
  <c r="L515" i="1"/>
  <c r="K516" i="1"/>
  <c r="L516" i="1"/>
  <c r="K517" i="1"/>
  <c r="L517" i="1"/>
  <c r="K518" i="1"/>
  <c r="L518" i="1"/>
  <c r="K519" i="1"/>
  <c r="L519" i="1"/>
  <c r="K520" i="1"/>
  <c r="L520" i="1"/>
  <c r="K521" i="1"/>
  <c r="L521" i="1"/>
  <c r="K522" i="1"/>
  <c r="L522" i="1"/>
  <c r="K524" i="1"/>
  <c r="L524" i="1"/>
  <c r="K525" i="1"/>
  <c r="L525" i="1"/>
  <c r="K528" i="1"/>
  <c r="L528" i="1"/>
  <c r="K529" i="1"/>
  <c r="L529" i="1"/>
  <c r="K530" i="1"/>
  <c r="L530" i="1"/>
  <c r="K531" i="1"/>
  <c r="L531" i="1"/>
  <c r="K532" i="1"/>
  <c r="L532" i="1"/>
  <c r="K533" i="1"/>
  <c r="L533" i="1"/>
  <c r="K534" i="1"/>
  <c r="L534" i="1"/>
  <c r="K536" i="1"/>
  <c r="L536" i="1"/>
  <c r="L535" i="1" s="1"/>
  <c r="K537" i="1"/>
  <c r="K535" i="1" s="1"/>
  <c r="L537" i="1"/>
  <c r="K538" i="1"/>
  <c r="L538" i="1"/>
  <c r="K539" i="1"/>
  <c r="L539" i="1"/>
  <c r="K540" i="1"/>
  <c r="L540" i="1"/>
  <c r="K541" i="1"/>
  <c r="L541" i="1"/>
  <c r="K544" i="1"/>
  <c r="L544" i="1"/>
  <c r="L543" i="1" s="1"/>
  <c r="K545" i="1"/>
  <c r="K543" i="1" s="1"/>
  <c r="L545" i="1"/>
  <c r="K546" i="1"/>
  <c r="L546" i="1"/>
  <c r="K548" i="1"/>
  <c r="L548" i="1"/>
  <c r="L547" i="1" s="1"/>
  <c r="K549" i="1"/>
  <c r="L549" i="1"/>
  <c r="K550" i="1"/>
  <c r="L550" i="1"/>
  <c r="K551" i="1"/>
  <c r="L551" i="1"/>
  <c r="K552" i="1"/>
  <c r="L552" i="1"/>
  <c r="K553" i="1"/>
  <c r="K547" i="1" s="1"/>
  <c r="L553" i="1"/>
  <c r="K554" i="1"/>
  <c r="L554" i="1"/>
  <c r="K555" i="1"/>
  <c r="L555" i="1"/>
  <c r="K556" i="1"/>
  <c r="L556" i="1"/>
  <c r="K557" i="1"/>
  <c r="L557" i="1"/>
  <c r="K558" i="1"/>
  <c r="L558" i="1"/>
  <c r="K560" i="1"/>
  <c r="L560" i="1"/>
  <c r="L559" i="1" s="1"/>
  <c r="K561" i="1"/>
  <c r="K559" i="1" s="1"/>
  <c r="L561" i="1"/>
  <c r="K562" i="1"/>
  <c r="L562" i="1"/>
  <c r="K563" i="1"/>
  <c r="L563" i="1"/>
  <c r="K564" i="1"/>
  <c r="L564" i="1"/>
  <c r="K565" i="1"/>
  <c r="L565" i="1"/>
  <c r="K568" i="1"/>
  <c r="L568" i="1"/>
  <c r="K569" i="1"/>
  <c r="L569" i="1"/>
  <c r="K570" i="1"/>
  <c r="L570" i="1"/>
  <c r="K574" i="1"/>
  <c r="K573" i="1" s="1"/>
  <c r="K572" i="1" s="1"/>
  <c r="L574" i="1"/>
  <c r="K575" i="1"/>
  <c r="L575" i="1"/>
  <c r="L573" i="1" s="1"/>
  <c r="K576" i="1"/>
  <c r="L576" i="1"/>
  <c r="K577" i="1"/>
  <c r="L577" i="1"/>
  <c r="K578" i="1"/>
  <c r="L578" i="1"/>
  <c r="K579" i="1"/>
  <c r="L579" i="1"/>
  <c r="K580" i="1"/>
  <c r="L580" i="1"/>
  <c r="K581" i="1"/>
  <c r="L581" i="1"/>
  <c r="K582" i="1"/>
  <c r="L582" i="1"/>
  <c r="K583" i="1"/>
  <c r="L583" i="1"/>
  <c r="K584" i="1"/>
  <c r="L584" i="1"/>
  <c r="K585" i="1"/>
  <c r="L585" i="1"/>
  <c r="K586" i="1"/>
  <c r="L586" i="1"/>
  <c r="K587" i="1"/>
  <c r="L587" i="1"/>
  <c r="K588" i="1"/>
  <c r="L588" i="1"/>
  <c r="K589" i="1"/>
  <c r="K590" i="1"/>
  <c r="K591" i="1"/>
  <c r="L591" i="1"/>
  <c r="K592" i="1"/>
  <c r="L592" i="1"/>
  <c r="K593" i="1"/>
  <c r="L593" i="1"/>
  <c r="K594" i="1"/>
  <c r="L594" i="1"/>
  <c r="K595" i="1"/>
  <c r="L595" i="1"/>
  <c r="K596" i="1"/>
  <c r="L596" i="1"/>
  <c r="K597" i="1"/>
  <c r="L597" i="1"/>
  <c r="K598" i="1"/>
  <c r="L598" i="1"/>
  <c r="K599" i="1"/>
  <c r="L599" i="1"/>
  <c r="K600" i="1"/>
  <c r="L600" i="1"/>
  <c r="K601" i="1"/>
  <c r="L601" i="1"/>
  <c r="K603" i="1"/>
  <c r="K602" i="1" s="1"/>
  <c r="L603" i="1"/>
  <c r="K604" i="1"/>
  <c r="L604" i="1"/>
  <c r="L602" i="1" s="1"/>
  <c r="K605" i="1"/>
  <c r="L605" i="1"/>
  <c r="K606" i="1"/>
  <c r="L606" i="1"/>
  <c r="K607" i="1"/>
  <c r="L607" i="1"/>
  <c r="K608" i="1"/>
  <c r="L608" i="1"/>
  <c r="K609" i="1"/>
  <c r="L609" i="1"/>
  <c r="K610" i="1"/>
  <c r="L610" i="1"/>
  <c r="K611" i="1"/>
  <c r="L611" i="1"/>
  <c r="K612" i="1"/>
  <c r="L612" i="1"/>
  <c r="K613" i="1"/>
  <c r="K614" i="1"/>
  <c r="K615" i="1"/>
  <c r="L615" i="1"/>
  <c r="L613" i="1" s="1"/>
  <c r="K616" i="1"/>
  <c r="L616" i="1"/>
  <c r="K617" i="1"/>
  <c r="L617" i="1"/>
  <c r="K618" i="1"/>
  <c r="L618" i="1"/>
  <c r="K619" i="1"/>
  <c r="L619" i="1"/>
  <c r="K620" i="1"/>
  <c r="L620" i="1"/>
  <c r="K621" i="1"/>
  <c r="L621" i="1"/>
  <c r="K622" i="1"/>
  <c r="L622" i="1"/>
  <c r="K623" i="1"/>
  <c r="L623" i="1"/>
  <c r="K624" i="1"/>
  <c r="L624" i="1"/>
  <c r="K625" i="1"/>
  <c r="L625" i="1"/>
  <c r="K626" i="1"/>
  <c r="L626" i="1"/>
  <c r="K627" i="1"/>
  <c r="L627" i="1"/>
  <c r="K628" i="1"/>
  <c r="L628" i="1"/>
  <c r="K629" i="1"/>
  <c r="L629" i="1"/>
  <c r="K630" i="1"/>
  <c r="L630" i="1"/>
  <c r="K631" i="1"/>
  <c r="L631" i="1"/>
  <c r="K633" i="1"/>
  <c r="K632" i="1" s="1"/>
  <c r="L633" i="1"/>
  <c r="L632" i="1" s="1"/>
  <c r="K634" i="1"/>
  <c r="L634" i="1"/>
  <c r="K635" i="1"/>
  <c r="L635" i="1"/>
  <c r="K636" i="1"/>
  <c r="L636" i="1"/>
  <c r="K637" i="1"/>
  <c r="L637" i="1"/>
  <c r="K638" i="1"/>
  <c r="L638" i="1"/>
  <c r="K639" i="1"/>
  <c r="L639" i="1"/>
  <c r="K640" i="1"/>
  <c r="L640" i="1"/>
  <c r="K641" i="1"/>
  <c r="L641" i="1"/>
  <c r="K642" i="1"/>
  <c r="L642" i="1"/>
  <c r="K643" i="1"/>
  <c r="L643" i="1"/>
  <c r="K644" i="1"/>
  <c r="L644" i="1"/>
  <c r="K645" i="1"/>
  <c r="L645" i="1"/>
  <c r="K27" i="1" l="1"/>
  <c r="K26" i="1"/>
  <c r="K453" i="1"/>
  <c r="K378" i="1"/>
  <c r="L254" i="1"/>
  <c r="L228" i="1"/>
  <c r="L227" i="1" s="1"/>
  <c r="K177" i="1"/>
  <c r="K13" i="1"/>
  <c r="L572" i="1"/>
  <c r="L453" i="1"/>
  <c r="K228" i="1"/>
  <c r="K227" i="1" s="1"/>
  <c r="L177" i="1"/>
  <c r="L26" i="1" s="1"/>
  <c r="L13" i="1"/>
  <c r="L27" i="1"/>
  <c r="B35" i="21" l="1"/>
  <c r="B41" i="21"/>
  <c r="A41" i="21"/>
  <c r="B39" i="21"/>
  <c r="A39" i="21"/>
  <c r="A37" i="21"/>
  <c r="B37" i="21"/>
  <c r="B23" i="21"/>
  <c r="B25" i="21"/>
  <c r="B27" i="21"/>
  <c r="B29" i="21"/>
  <c r="B31" i="21"/>
  <c r="B33" i="21"/>
  <c r="A35" i="21"/>
  <c r="A33" i="21"/>
  <c r="A31" i="21"/>
  <c r="A29" i="21"/>
  <c r="A27" i="21"/>
  <c r="A25" i="21"/>
  <c r="A23" i="21"/>
  <c r="B19" i="21"/>
  <c r="A19" i="21"/>
  <c r="B17" i="21"/>
  <c r="A17" i="21"/>
  <c r="B15" i="21"/>
  <c r="A15" i="21"/>
  <c r="H22" i="21" l="1"/>
  <c r="B21" i="21"/>
  <c r="M141" i="1" l="1"/>
  <c r="M140" i="1"/>
  <c r="M126" i="1"/>
  <c r="M541" i="1" l="1"/>
  <c r="M212" i="1"/>
  <c r="M59" i="1"/>
  <c r="M537" i="1" l="1"/>
  <c r="M539" i="1"/>
  <c r="M540" i="1"/>
  <c r="M538" i="1"/>
  <c r="M536" i="1" l="1"/>
  <c r="M535" i="1" s="1"/>
  <c r="M151" i="1" l="1"/>
  <c r="M83" i="1" l="1"/>
  <c r="M41" i="1"/>
  <c r="M139" i="1"/>
  <c r="M123" i="1"/>
  <c r="M565" i="1" l="1"/>
  <c r="M562" i="1"/>
  <c r="M564" i="1" l="1"/>
  <c r="M167" i="1"/>
  <c r="M166" i="1"/>
  <c r="M99" i="1"/>
  <c r="M176" i="1"/>
  <c r="M175" i="1"/>
  <c r="M174" i="1"/>
  <c r="M184" i="1"/>
  <c r="M185" i="1"/>
  <c r="M186" i="1"/>
  <c r="M187" i="1"/>
  <c r="M188" i="1"/>
  <c r="M189" i="1"/>
  <c r="M190" i="1"/>
  <c r="M191" i="1"/>
  <c r="M192" i="1"/>
  <c r="M183" i="1"/>
  <c r="M563" i="1" l="1"/>
  <c r="D86" i="1" l="1"/>
  <c r="D87" i="1"/>
  <c r="M202" i="1" l="1"/>
  <c r="M136" i="1" l="1"/>
  <c r="M142" i="1"/>
  <c r="M100" i="1" l="1"/>
  <c r="M18" i="1" l="1"/>
  <c r="M132" i="1" l="1"/>
  <c r="M131" i="1"/>
  <c r="M138" i="1" l="1"/>
  <c r="M137" i="1"/>
  <c r="M135" i="1"/>
  <c r="M134" i="1"/>
  <c r="M133" i="1"/>
  <c r="D197" i="1" l="1"/>
  <c r="D181" i="1"/>
  <c r="D180" i="1"/>
  <c r="M173" i="1"/>
  <c r="M172" i="1"/>
  <c r="M170" i="1"/>
  <c r="M169" i="1"/>
  <c r="M168" i="1"/>
  <c r="M165" i="1"/>
  <c r="M171" i="1" l="1"/>
  <c r="M62" i="1"/>
  <c r="M118" i="1"/>
  <c r="M117" i="1"/>
  <c r="M116" i="1"/>
  <c r="M197" i="1" l="1"/>
  <c r="M98" i="1"/>
  <c r="M164" i="1"/>
  <c r="M163" i="1"/>
  <c r="M162" i="1"/>
  <c r="M161" i="1"/>
  <c r="M160" i="1"/>
  <c r="M159" i="1"/>
  <c r="M158" i="1"/>
  <c r="M157" i="1"/>
  <c r="M156" i="1"/>
  <c r="M155" i="1"/>
  <c r="M154" i="1"/>
  <c r="M152" i="1"/>
  <c r="M150" i="1"/>
  <c r="M149" i="1"/>
  <c r="M148" i="1"/>
  <c r="M147" i="1"/>
  <c r="M146" i="1"/>
  <c r="M145" i="1"/>
  <c r="M208" i="1"/>
  <c r="M207" i="1"/>
  <c r="M206" i="1"/>
  <c r="M205" i="1"/>
  <c r="M201" i="1"/>
  <c r="M153" i="1"/>
  <c r="M203" i="1" l="1"/>
  <c r="M180" i="1"/>
  <c r="M181" i="1"/>
  <c r="M144" i="1"/>
  <c r="M143" i="1" l="1"/>
  <c r="H34" i="21" s="1"/>
  <c r="M130" i="1"/>
  <c r="M129" i="1"/>
  <c r="M128" i="1"/>
  <c r="M127" i="1"/>
  <c r="M125" i="1"/>
  <c r="M124" i="1"/>
  <c r="M122" i="1"/>
  <c r="M120" i="1"/>
  <c r="M119" i="1"/>
  <c r="M56" i="1"/>
  <c r="M55" i="1"/>
  <c r="M54" i="1"/>
  <c r="M57" i="1"/>
  <c r="M74" i="1" l="1"/>
  <c r="D452" i="1"/>
  <c r="D599" i="1"/>
  <c r="M97" i="1" l="1"/>
  <c r="M452" i="1" l="1"/>
  <c r="D558" i="1"/>
  <c r="D601" i="1" l="1"/>
  <c r="D598" i="1"/>
  <c r="D214" i="1"/>
  <c r="D213" i="1"/>
  <c r="M440" i="1" l="1"/>
  <c r="D200" i="1" l="1"/>
  <c r="D198" i="1" l="1"/>
  <c r="D196" i="1"/>
  <c r="D195" i="1"/>
  <c r="D46" i="1" l="1"/>
  <c r="M48" i="1" l="1"/>
  <c r="M47" i="1"/>
  <c r="M598" i="1" l="1"/>
  <c r="M50" i="1"/>
  <c r="M600" i="1" l="1"/>
  <c r="D457" i="1" l="1"/>
  <c r="D417" i="1"/>
  <c r="M416" i="1" l="1"/>
  <c r="M418" i="1"/>
  <c r="M419" i="1"/>
  <c r="M417" i="1" l="1"/>
  <c r="M439" i="1" l="1"/>
  <c r="M121" i="1" l="1"/>
  <c r="M115" i="1"/>
  <c r="M114" i="1"/>
  <c r="M113" i="1"/>
  <c r="M112" i="1"/>
  <c r="M111" i="1"/>
  <c r="M110" i="1"/>
  <c r="M109" i="1"/>
  <c r="M108" i="1"/>
  <c r="M107" i="1"/>
  <c r="M106" i="1"/>
  <c r="M67" i="1"/>
  <c r="M53" i="1"/>
  <c r="M52" i="1"/>
  <c r="M415" i="1" l="1"/>
  <c r="M105" i="1"/>
  <c r="M104" i="1" s="1"/>
  <c r="H32" i="21" s="1"/>
  <c r="M590" i="1" l="1"/>
  <c r="M17" i="1"/>
  <c r="M375" i="1"/>
  <c r="J253" i="1"/>
  <c r="M498" i="1" l="1"/>
  <c r="M30" i="1"/>
  <c r="M497" i="1"/>
  <c r="M436" i="1"/>
  <c r="M490" i="1"/>
  <c r="M487" i="1"/>
  <c r="M486" i="1"/>
  <c r="M485" i="1"/>
  <c r="M484" i="1"/>
  <c r="M483" i="1"/>
  <c r="M481" i="1"/>
  <c r="M533" i="1" l="1"/>
  <c r="M556" i="1"/>
  <c r="M561" i="1"/>
  <c r="M549" i="1"/>
  <c r="M555" i="1"/>
  <c r="M548" i="1"/>
  <c r="M550" i="1"/>
  <c r="M552" i="1"/>
  <c r="M411" i="1"/>
  <c r="M413" i="1"/>
  <c r="M461" i="1"/>
  <c r="M554" i="1"/>
  <c r="M557" i="1"/>
  <c r="M414" i="1"/>
  <c r="M462" i="1"/>
  <c r="M532" i="1"/>
  <c r="M551" i="1"/>
  <c r="M553" i="1"/>
  <c r="M470" i="1"/>
  <c r="G567" i="1" l="1"/>
  <c r="G527" i="1"/>
  <c r="G526" i="1"/>
  <c r="M495" i="1"/>
  <c r="M494" i="1"/>
  <c r="M493" i="1"/>
  <c r="M492" i="1"/>
  <c r="M491" i="1"/>
  <c r="M489" i="1"/>
  <c r="G488" i="1"/>
  <c r="M482" i="1"/>
  <c r="M480" i="1"/>
  <c r="K526" i="1" l="1"/>
  <c r="L526" i="1"/>
  <c r="L523" i="1" s="1"/>
  <c r="K488" i="1"/>
  <c r="K479" i="1" s="1"/>
  <c r="L488" i="1"/>
  <c r="L479" i="1" s="1"/>
  <c r="L478" i="1" s="1"/>
  <c r="L477" i="1" s="1"/>
  <c r="L527" i="1"/>
  <c r="K527" i="1"/>
  <c r="L567" i="1"/>
  <c r="L566" i="1" s="1"/>
  <c r="L542" i="1" s="1"/>
  <c r="K567" i="1"/>
  <c r="K566" i="1" s="1"/>
  <c r="K542" i="1" s="1"/>
  <c r="M558" i="1"/>
  <c r="M547" i="1" s="1"/>
  <c r="M560" i="1"/>
  <c r="M559" i="1" s="1"/>
  <c r="K523" i="1" l="1"/>
  <c r="K478" i="1" s="1"/>
  <c r="K477" i="1" s="1"/>
  <c r="M488" i="1"/>
  <c r="F426" i="1"/>
  <c r="F367" i="1"/>
  <c r="G314" i="1"/>
  <c r="K314" i="1" l="1"/>
  <c r="K305" i="1" s="1"/>
  <c r="K304" i="1" s="1"/>
  <c r="K253" i="1" s="1"/>
  <c r="K222" i="1" s="1"/>
  <c r="K647" i="1" s="1"/>
  <c r="L314" i="1"/>
  <c r="L305" i="1" s="1"/>
  <c r="L304" i="1" s="1"/>
  <c r="L253" i="1" s="1"/>
  <c r="L222" i="1" s="1"/>
  <c r="L647" i="1" s="1"/>
  <c r="M367" i="1"/>
  <c r="M377" i="1"/>
  <c r="M323" i="1"/>
  <c r="M467" i="1"/>
  <c r="M469" i="1"/>
  <c r="M474" i="1"/>
  <c r="M351" i="1"/>
  <c r="M382" i="1"/>
  <c r="M471" i="1"/>
  <c r="M475" i="1"/>
  <c r="M312" i="1"/>
  <c r="M468" i="1"/>
  <c r="M376" i="1"/>
  <c r="M373" i="1"/>
  <c r="M372" i="1"/>
  <c r="M366" i="1"/>
  <c r="M355" i="1"/>
  <c r="M354" i="1"/>
  <c r="M353" i="1"/>
  <c r="M352" i="1"/>
  <c r="M350" i="1"/>
  <c r="M349" i="1"/>
  <c r="M347" i="1"/>
  <c r="M346" i="1"/>
  <c r="M381" i="1" l="1"/>
  <c r="M437" i="1" l="1"/>
  <c r="M324" i="1" l="1"/>
  <c r="M605" i="1"/>
  <c r="M394" i="1"/>
  <c r="M259" i="1"/>
  <c r="M258" i="1"/>
  <c r="M257" i="1"/>
  <c r="M256" i="1"/>
  <c r="M80" i="1"/>
  <c r="M78" i="1"/>
  <c r="M72" i="1"/>
  <c r="M71" i="1"/>
  <c r="M70" i="1"/>
  <c r="M69" i="1"/>
  <c r="M68" i="1"/>
  <c r="M66" i="1"/>
  <c r="M65" i="1"/>
  <c r="M63" i="1"/>
  <c r="M51" i="1"/>
  <c r="M16" i="1"/>
  <c r="M604" i="1" l="1"/>
  <c r="M81" i="1"/>
  <c r="M438" i="1"/>
  <c r="M86" i="1"/>
  <c r="M102" i="1" l="1"/>
  <c r="M87" i="1"/>
  <c r="M85" i="1" s="1"/>
  <c r="H26" i="21" l="1"/>
  <c r="E26" i="21" s="1"/>
  <c r="M103" i="1"/>
  <c r="M574" i="1" l="1"/>
  <c r="M575" i="1" l="1"/>
  <c r="M644" i="1" l="1"/>
  <c r="M645" i="1"/>
  <c r="M631" i="1"/>
  <c r="M429" i="1"/>
  <c r="M343" i="1" l="1"/>
  <c r="M593" i="1"/>
  <c r="M456" i="1"/>
  <c r="M344" i="1"/>
  <c r="M451" i="1"/>
  <c r="M380" i="1" l="1"/>
  <c r="M427" i="1" l="1"/>
  <c r="M435" i="1" l="1"/>
  <c r="M204" i="1" l="1"/>
  <c r="M529" i="1"/>
  <c r="M196" i="1"/>
  <c r="M603" i="1"/>
  <c r="M595" i="1"/>
  <c r="M198" i="1"/>
  <c r="M64" i="1"/>
  <c r="M214" i="1"/>
  <c r="M272" i="1"/>
  <c r="M195" i="1"/>
  <c r="M213" i="1"/>
  <c r="M597" i="1"/>
  <c r="M61" i="1"/>
  <c r="M628" i="1"/>
  <c r="M617" i="1"/>
  <c r="M596" i="1"/>
  <c r="M594" i="1"/>
  <c r="M518" i="1"/>
  <c r="M527" i="1" l="1"/>
  <c r="M528" i="1"/>
  <c r="M22" i="1" l="1"/>
  <c r="M591" i="1"/>
  <c r="M357" i="1" l="1"/>
  <c r="M313" i="1" l="1"/>
  <c r="M244" i="1"/>
  <c r="M442" i="1" l="1"/>
  <c r="M234" i="1"/>
  <c r="M396" i="1"/>
  <c r="M472" i="1" l="1"/>
  <c r="M374" i="1"/>
  <c r="M299" i="1"/>
  <c r="M360" i="1" l="1"/>
  <c r="M301" i="1" l="1"/>
  <c r="M300" i="1"/>
  <c r="M314" i="1" l="1"/>
  <c r="M315" i="1"/>
  <c r="M386" i="1"/>
  <c r="M46" i="1" l="1"/>
  <c r="M441" i="1"/>
  <c r="M38" i="1" l="1"/>
  <c r="M517" i="1"/>
  <c r="M614" i="1"/>
  <c r="M29" i="1"/>
  <c r="M589" i="1"/>
  <c r="M339" i="1"/>
  <c r="M371" i="1"/>
  <c r="M261" i="1"/>
  <c r="M368" i="1"/>
  <c r="M359" i="1"/>
  <c r="M370" i="1"/>
  <c r="M369" i="1"/>
  <c r="M383" i="1"/>
  <c r="M395" i="1"/>
  <c r="M364" i="1"/>
  <c r="M365" i="1"/>
  <c r="M397" i="1"/>
  <c r="M295" i="1"/>
  <c r="M581" i="1"/>
  <c r="M611" i="1"/>
  <c r="M580" i="1"/>
  <c r="M582" i="1"/>
  <c r="M387" i="1"/>
  <c r="M388" i="1"/>
  <c r="M515" i="1" l="1"/>
  <c r="M336" i="1"/>
  <c r="M570" i="1"/>
  <c r="M459" i="1"/>
  <c r="M329" i="1"/>
  <c r="M618" i="1"/>
  <c r="M512" i="1"/>
  <c r="M567" i="1"/>
  <c r="M546" i="1"/>
  <c r="M422" i="1"/>
  <c r="M358" i="1"/>
  <c r="M328" i="1"/>
  <c r="M262" i="1"/>
  <c r="M521" i="1"/>
  <c r="M569" i="1"/>
  <c r="M513" i="1"/>
  <c r="M568" i="1"/>
  <c r="M588" i="1"/>
  <c r="M496" i="1"/>
  <c r="M425" i="1"/>
  <c r="M325" i="1"/>
  <c r="M390" i="1"/>
  <c r="M449" i="1"/>
  <c r="M362" i="1"/>
  <c r="M230" i="1"/>
  <c r="M327" i="1"/>
  <c r="M330" i="1"/>
  <c r="M473" i="1"/>
  <c r="M466" i="1" s="1"/>
  <c r="M465" i="1" s="1"/>
  <c r="M348" i="1"/>
  <c r="M345" i="1" s="1"/>
  <c r="M318" i="1"/>
  <c r="M335" i="1"/>
  <c r="M251" i="1"/>
  <c r="M338" i="1"/>
  <c r="M363" i="1"/>
  <c r="M326" i="1"/>
  <c r="M341" i="1"/>
  <c r="M457" i="1"/>
  <c r="M458" i="1"/>
  <c r="M252" i="1"/>
  <c r="M384" i="1"/>
  <c r="M334" i="1"/>
  <c r="M340" i="1"/>
  <c r="M389" i="1"/>
  <c r="M446" i="1"/>
  <c r="M332" i="1"/>
  <c r="M447" i="1"/>
  <c r="M331" i="1"/>
  <c r="M342" i="1"/>
  <c r="M40" i="1"/>
  <c r="M226" i="1"/>
  <c r="M225" i="1" s="1"/>
  <c r="M224" i="1" s="1"/>
  <c r="M223" i="1" s="1"/>
  <c r="M333" i="1"/>
  <c r="M412" i="1"/>
  <c r="M337" i="1"/>
  <c r="M361" i="1"/>
  <c r="M274" i="1"/>
  <c r="M520" i="1"/>
  <c r="M322" i="1"/>
  <c r="M409" i="1"/>
  <c r="M615" i="1"/>
  <c r="M463" i="1"/>
  <c r="M245" i="1"/>
  <c r="M401" i="1"/>
  <c r="M592" i="1"/>
  <c r="M464" i="1"/>
  <c r="M445" i="1"/>
  <c r="M406" i="1"/>
  <c r="M238" i="1"/>
  <c r="M400" i="1"/>
  <c r="M243" i="1"/>
  <c r="M250" i="1"/>
  <c r="M296" i="1"/>
  <c r="M288" i="1"/>
  <c r="M292" i="1"/>
  <c r="M282" i="1"/>
  <c r="M284" i="1"/>
  <c r="M287" i="1"/>
  <c r="M297" i="1"/>
  <c r="M423" i="1"/>
  <c r="M239" i="1"/>
  <c r="M403" i="1"/>
  <c r="M277" i="1"/>
  <c r="M231" i="1"/>
  <c r="M291" i="1"/>
  <c r="M460" i="1"/>
  <c r="M428" i="1"/>
  <c r="M283" i="1"/>
  <c r="M285" i="1"/>
  <c r="M286" i="1"/>
  <c r="M298" i="1"/>
  <c r="M290" i="1"/>
  <c r="M402" i="1"/>
  <c r="M432" i="1"/>
  <c r="M246" i="1"/>
  <c r="M319" i="1"/>
  <c r="M281" i="1"/>
  <c r="M289" i="1"/>
  <c r="M426" i="1"/>
  <c r="M278" i="1"/>
  <c r="M317" i="1"/>
  <c r="M93" i="1"/>
  <c r="M217" i="1"/>
  <c r="M545" i="1"/>
  <c r="M45" i="1"/>
  <c r="M193" i="1"/>
  <c r="M510" i="1"/>
  <c r="M511" i="1"/>
  <c r="M514" i="1"/>
  <c r="M509" i="1"/>
  <c r="M179" i="1"/>
  <c r="M218" i="1"/>
  <c r="M219" i="1"/>
  <c r="M220" i="1"/>
  <c r="M424" i="1"/>
  <c r="M182" i="1"/>
  <c r="M407" i="1"/>
  <c r="M612" i="1"/>
  <c r="M316" i="1"/>
  <c r="M242" i="1"/>
  <c r="M273" i="1"/>
  <c r="M601" i="1"/>
  <c r="M96" i="1"/>
  <c r="M566" i="1" l="1"/>
  <c r="M73" i="1"/>
  <c r="M356" i="1"/>
  <c r="M249" i="1"/>
  <c r="M248" i="1" s="1"/>
  <c r="M421" i="1"/>
  <c r="M420" i="1" s="1"/>
  <c r="M455" i="1"/>
  <c r="M454" i="1" s="1"/>
  <c r="M453" i="1" s="1"/>
  <c r="M280" i="1"/>
  <c r="M279" i="1" s="1"/>
  <c r="M216" i="1"/>
  <c r="M404" i="1"/>
  <c r="M405" i="1"/>
  <c r="M255" i="1"/>
  <c r="M616" i="1"/>
  <c r="M408" i="1"/>
  <c r="M634" i="1" l="1"/>
  <c r="M630" i="1"/>
  <c r="M643" i="1"/>
  <c r="M621" i="1"/>
  <c r="M450" i="1" l="1"/>
  <c r="M610" i="1"/>
  <c r="M583" i="1"/>
  <c r="M642" i="1"/>
  <c r="M609" i="1"/>
  <c r="M636" i="1"/>
  <c r="M95" i="1"/>
  <c r="M627" i="1"/>
  <c r="M320" i="1"/>
  <c r="M77" i="1"/>
  <c r="M629" i="1"/>
  <c r="M587" i="1"/>
  <c r="M620" i="1"/>
  <c r="M623" i="1"/>
  <c r="M58" i="1"/>
  <c r="M586" i="1"/>
  <c r="M33" i="1"/>
  <c r="M309" i="1"/>
  <c r="M622" i="1"/>
  <c r="M608" i="1"/>
  <c r="M625" i="1"/>
  <c r="M639" i="1"/>
  <c r="M641" i="1"/>
  <c r="M585" i="1"/>
  <c r="M607" i="1"/>
  <c r="M633" i="1"/>
  <c r="M637" i="1"/>
  <c r="M638" i="1"/>
  <c r="M584" i="1"/>
  <c r="M606" i="1"/>
  <c r="M619" i="1"/>
  <c r="M626" i="1"/>
  <c r="M60" i="1"/>
  <c r="M24" i="1" l="1"/>
  <c r="M23" i="1" s="1"/>
  <c r="M94" i="1"/>
  <c r="M21" i="1"/>
  <c r="M20" i="1" s="1"/>
  <c r="M602" i="1"/>
  <c r="M76" i="1"/>
  <c r="M32" i="1"/>
  <c r="M640" i="1"/>
  <c r="M211" i="1"/>
  <c r="M44" i="1"/>
  <c r="M101" i="1"/>
  <c r="M42" i="1"/>
  <c r="M210" i="1"/>
  <c r="M310" i="1"/>
  <c r="M43" i="1"/>
  <c r="M49" i="1"/>
  <c r="M31" i="1"/>
  <c r="M28" i="1" s="1"/>
  <c r="M27" i="1" s="1"/>
  <c r="H16" i="21" s="1"/>
  <c r="D16" i="21" s="1"/>
  <c r="M516" i="1"/>
  <c r="M505" i="1"/>
  <c r="M578" i="1"/>
  <c r="M504" i="1"/>
  <c r="M503" i="1"/>
  <c r="M577" i="1"/>
  <c r="M392" i="1"/>
  <c r="M36" i="1"/>
  <c r="M271" i="1"/>
  <c r="M237" i="1"/>
  <c r="M236" i="1" s="1"/>
  <c r="M264" i="1"/>
  <c r="M303" i="1"/>
  <c r="M391" i="1"/>
  <c r="M268" i="1"/>
  <c r="M275" i="1"/>
  <c r="M502" i="1"/>
  <c r="M506" i="1"/>
  <c r="M37" i="1"/>
  <c r="M269" i="1"/>
  <c r="M265" i="1"/>
  <c r="M270" i="1"/>
  <c r="M215" i="1"/>
  <c r="M531" i="1"/>
  <c r="M524" i="1"/>
  <c r="M544" i="1"/>
  <c r="M543" i="1" s="1"/>
  <c r="M542" i="1" s="1"/>
  <c r="M500" i="1"/>
  <c r="M307" i="1"/>
  <c r="M311" i="1"/>
  <c r="M267" i="1"/>
  <c r="M266" i="1"/>
  <c r="M519" i="1"/>
  <c r="M507" i="1"/>
  <c r="M501" i="1"/>
  <c r="M508" i="1"/>
  <c r="M579" i="1"/>
  <c r="M233" i="1"/>
  <c r="M393" i="1"/>
  <c r="M635" i="1"/>
  <c r="M624" i="1"/>
  <c r="M200" i="1"/>
  <c r="M90" i="1"/>
  <c r="M89" i="1"/>
  <c r="M276" i="1"/>
  <c r="M91" i="1"/>
  <c r="H30" i="21" l="1"/>
  <c r="F30" i="21" s="1"/>
  <c r="M209" i="1"/>
  <c r="M39" i="1"/>
  <c r="M199" i="1"/>
  <c r="M632" i="1"/>
  <c r="M613" i="1"/>
  <c r="M479" i="1"/>
  <c r="M448" i="1"/>
  <c r="M444" i="1" s="1"/>
  <c r="M84" i="1"/>
  <c r="M306" i="1"/>
  <c r="M308" i="1"/>
  <c r="M525" i="1"/>
  <c r="M385" i="1"/>
  <c r="M302" i="1"/>
  <c r="M294" i="1" s="1"/>
  <c r="M293" i="1" s="1"/>
  <c r="M232" i="1"/>
  <c r="M194" i="1"/>
  <c r="M178" i="1" s="1"/>
  <c r="M35" i="1"/>
  <c r="M34" i="1" s="1"/>
  <c r="H18" i="21" s="1"/>
  <c r="D18" i="21" s="1"/>
  <c r="M599" i="1"/>
  <c r="M263" i="1"/>
  <c r="M576" i="1"/>
  <c r="M534" i="1"/>
  <c r="M530" i="1"/>
  <c r="M92" i="1"/>
  <c r="H20" i="21" l="1"/>
  <c r="M88" i="1"/>
  <c r="M573" i="1"/>
  <c r="M177" i="1"/>
  <c r="M443" i="1"/>
  <c r="M522" i="1"/>
  <c r="M499" i="1" s="1"/>
  <c r="M410" i="1"/>
  <c r="M399" i="1" s="1"/>
  <c r="M526" i="1"/>
  <c r="M523" i="1" s="1"/>
  <c r="M433" i="1"/>
  <c r="M82" i="1"/>
  <c r="H28" i="21" l="1"/>
  <c r="H36" i="21"/>
  <c r="F20" i="21"/>
  <c r="E20" i="21"/>
  <c r="M646" i="1"/>
  <c r="H42" i="21" s="1"/>
  <c r="M478" i="1"/>
  <c r="M571" i="1" s="1"/>
  <c r="H40" i="21" s="1"/>
  <c r="M434" i="1" l="1"/>
  <c r="M431" i="1" s="1"/>
  <c r="M430" i="1" l="1"/>
  <c r="M260" i="1" l="1"/>
  <c r="M254" i="1" s="1"/>
  <c r="M19" i="1" l="1"/>
  <c r="M15" i="1" s="1"/>
  <c r="M25" i="1" s="1"/>
  <c r="H13" i="21" s="1"/>
  <c r="E13" i="21" l="1"/>
  <c r="D13" i="21"/>
  <c r="M79" i="1" l="1"/>
  <c r="M75" i="1" l="1"/>
  <c r="M221" i="1" l="1"/>
  <c r="H24" i="21"/>
  <c r="E24" i="21" s="1"/>
  <c r="M235" i="1" l="1"/>
  <c r="M229" i="1" s="1"/>
  <c r="M398" i="1" l="1"/>
  <c r="M247" i="1"/>
  <c r="M241" i="1" l="1"/>
  <c r="M379" i="1"/>
  <c r="M378" i="1" s="1"/>
  <c r="M228" i="1"/>
  <c r="M240" i="1" l="1"/>
  <c r="M227" i="1" s="1"/>
  <c r="M321" i="1" l="1"/>
  <c r="M305" i="1" l="1"/>
  <c r="M304" i="1" s="1"/>
  <c r="M253" i="1" l="1"/>
  <c r="M476" i="1" s="1"/>
  <c r="M647" i="1" l="1"/>
  <c r="H43" i="21" s="1"/>
  <c r="H38" i="21"/>
  <c r="N536" i="1" l="1"/>
  <c r="N539" i="1"/>
  <c r="N541" i="1"/>
  <c r="N538" i="1"/>
  <c r="N540" i="1"/>
  <c r="N537" i="1"/>
  <c r="N535" i="1"/>
  <c r="N141" i="1"/>
  <c r="N212" i="1"/>
  <c r="N126" i="1"/>
  <c r="N140" i="1"/>
  <c r="N257" i="1"/>
  <c r="N59" i="1"/>
  <c r="N197" i="1"/>
  <c r="N151" i="1"/>
  <c r="N41" i="1"/>
  <c r="N83" i="1"/>
  <c r="N565" i="1"/>
  <c r="N563" i="1"/>
  <c r="N564" i="1"/>
  <c r="N562" i="1"/>
  <c r="N123" i="1"/>
  <c r="N139" i="1"/>
  <c r="N99" i="1"/>
  <c r="N167" i="1"/>
  <c r="N166" i="1"/>
  <c r="N174" i="1"/>
  <c r="N202" i="1"/>
  <c r="N191" i="1"/>
  <c r="N187" i="1"/>
  <c r="N192" i="1"/>
  <c r="N188" i="1"/>
  <c r="N184" i="1"/>
  <c r="N176" i="1"/>
  <c r="N175" i="1"/>
  <c r="N203" i="1"/>
  <c r="N189" i="1"/>
  <c r="N185" i="1"/>
  <c r="N190" i="1"/>
  <c r="N186" i="1"/>
  <c r="N181" i="1"/>
  <c r="N183" i="1"/>
  <c r="N429" i="1"/>
  <c r="N180" i="1"/>
  <c r="N133" i="1"/>
  <c r="N137" i="1"/>
  <c r="N136" i="1"/>
  <c r="N142" i="1"/>
  <c r="N134" i="1"/>
  <c r="N138" i="1"/>
  <c r="N135" i="1"/>
  <c r="N18" i="1"/>
  <c r="N100" i="1"/>
  <c r="N131" i="1"/>
  <c r="N132" i="1"/>
  <c r="N170" i="1"/>
  <c r="N165" i="1"/>
  <c r="N173" i="1"/>
  <c r="N171" i="1"/>
  <c r="N169" i="1"/>
  <c r="N168" i="1"/>
  <c r="N172" i="1"/>
  <c r="N634" i="1"/>
  <c r="N636" i="1"/>
  <c r="N638" i="1"/>
  <c r="N640" i="1"/>
  <c r="N642" i="1"/>
  <c r="N644" i="1"/>
  <c r="N633" i="1"/>
  <c r="N615" i="1"/>
  <c r="N617" i="1"/>
  <c r="N619" i="1"/>
  <c r="N621" i="1"/>
  <c r="N623" i="1"/>
  <c r="N625" i="1"/>
  <c r="N627" i="1"/>
  <c r="N629" i="1"/>
  <c r="N631" i="1"/>
  <c r="N612" i="1"/>
  <c r="N610" i="1"/>
  <c r="N608" i="1"/>
  <c r="N606" i="1"/>
  <c r="N604" i="1"/>
  <c r="N613" i="1"/>
  <c r="N575" i="1"/>
  <c r="N577" i="1"/>
  <c r="N579" i="1"/>
  <c r="N581" i="1"/>
  <c r="N583" i="1"/>
  <c r="N585" i="1"/>
  <c r="N587" i="1"/>
  <c r="N589" i="1"/>
  <c r="N591" i="1"/>
  <c r="N593" i="1"/>
  <c r="N595" i="1"/>
  <c r="N597" i="1"/>
  <c r="N599" i="1"/>
  <c r="N601" i="1"/>
  <c r="N573" i="1"/>
  <c r="N569" i="1"/>
  <c r="N568" i="1"/>
  <c r="N566" i="1"/>
  <c r="N560" i="1"/>
  <c r="N549" i="1"/>
  <c r="N551" i="1"/>
  <c r="N553" i="1"/>
  <c r="N555" i="1"/>
  <c r="N557" i="1"/>
  <c r="N547" i="1"/>
  <c r="N546" i="1"/>
  <c r="N544" i="1"/>
  <c r="N542" i="1"/>
  <c r="N526" i="1"/>
  <c r="N528" i="1"/>
  <c r="N530" i="1"/>
  <c r="N532" i="1"/>
  <c r="N534" i="1"/>
  <c r="N523" i="1"/>
  <c r="N504" i="1"/>
  <c r="N506" i="1"/>
  <c r="N508" i="1"/>
  <c r="N510" i="1"/>
  <c r="N512" i="1"/>
  <c r="N514" i="1"/>
  <c r="N516" i="1"/>
  <c r="N518" i="1"/>
  <c r="N520" i="1"/>
  <c r="N522" i="1"/>
  <c r="N501" i="1"/>
  <c r="N499" i="1"/>
  <c r="N482" i="1"/>
  <c r="N484" i="1"/>
  <c r="N486" i="1"/>
  <c r="N488" i="1"/>
  <c r="N490" i="1"/>
  <c r="N492" i="1"/>
  <c r="N494" i="1"/>
  <c r="N496" i="1"/>
  <c r="N498" i="1"/>
  <c r="N479" i="1"/>
  <c r="N477" i="1"/>
  <c r="N470" i="1"/>
  <c r="N472" i="1"/>
  <c r="N474" i="1"/>
  <c r="N468" i="1"/>
  <c r="N466" i="1"/>
  <c r="N458" i="1"/>
  <c r="N637" i="1"/>
  <c r="N641" i="1"/>
  <c r="N645" i="1"/>
  <c r="N616" i="1"/>
  <c r="N620" i="1"/>
  <c r="N624" i="1"/>
  <c r="N628" i="1"/>
  <c r="N614" i="1"/>
  <c r="N609" i="1"/>
  <c r="N605" i="1"/>
  <c r="N602" i="1"/>
  <c r="N578" i="1"/>
  <c r="N582" i="1"/>
  <c r="N586" i="1"/>
  <c r="N590" i="1"/>
  <c r="N594" i="1"/>
  <c r="N598" i="1"/>
  <c r="N574" i="1"/>
  <c r="N570" i="1"/>
  <c r="N561" i="1"/>
  <c r="N550" i="1"/>
  <c r="N554" i="1"/>
  <c r="N558" i="1"/>
  <c r="N545" i="1"/>
  <c r="N525" i="1"/>
  <c r="N529" i="1"/>
  <c r="N533" i="1"/>
  <c r="N503" i="1"/>
  <c r="N507" i="1"/>
  <c r="N511" i="1"/>
  <c r="N515" i="1"/>
  <c r="N519" i="1"/>
  <c r="N502" i="1"/>
  <c r="N481" i="1"/>
  <c r="N485" i="1"/>
  <c r="N489" i="1"/>
  <c r="N493" i="1"/>
  <c r="N497" i="1"/>
  <c r="N478" i="1"/>
  <c r="N471" i="1"/>
  <c r="N475" i="1"/>
  <c r="N465" i="1"/>
  <c r="N460" i="1"/>
  <c r="N462" i="1"/>
  <c r="N464" i="1"/>
  <c r="N456" i="1"/>
  <c r="N454" i="1"/>
  <c r="N446" i="1"/>
  <c r="N448" i="1"/>
  <c r="N450" i="1"/>
  <c r="N452" i="1"/>
  <c r="N444" i="1"/>
  <c r="N435" i="1"/>
  <c r="N437" i="1"/>
  <c r="N439" i="1"/>
  <c r="N441" i="1"/>
  <c r="N434" i="1"/>
  <c r="N432" i="1"/>
  <c r="N430" i="1"/>
  <c r="N424" i="1"/>
  <c r="N426" i="1"/>
  <c r="N428" i="1"/>
  <c r="N422" i="1"/>
  <c r="N420" i="1"/>
  <c r="N402" i="1"/>
  <c r="N404" i="1"/>
  <c r="N406" i="1"/>
  <c r="N408" i="1"/>
  <c r="N410" i="1"/>
  <c r="N412" i="1"/>
  <c r="N414" i="1"/>
  <c r="N416" i="1"/>
  <c r="N418" i="1"/>
  <c r="N400" i="1"/>
  <c r="N382" i="1"/>
  <c r="N384" i="1"/>
  <c r="N386" i="1"/>
  <c r="N388" i="1"/>
  <c r="N390" i="1"/>
  <c r="N392" i="1"/>
  <c r="N394" i="1"/>
  <c r="N396" i="1"/>
  <c r="N398" i="1"/>
  <c r="N380" i="1"/>
  <c r="N635" i="1"/>
  <c r="N643" i="1"/>
  <c r="N618" i="1"/>
  <c r="N626" i="1"/>
  <c r="N611" i="1"/>
  <c r="N603" i="1"/>
  <c r="N580" i="1"/>
  <c r="N588" i="1"/>
  <c r="N596" i="1"/>
  <c r="N572" i="1"/>
  <c r="N559" i="1"/>
  <c r="N556" i="1"/>
  <c r="N543" i="1"/>
  <c r="N531" i="1"/>
  <c r="N505" i="1"/>
  <c r="N513" i="1"/>
  <c r="N521" i="1"/>
  <c r="N483" i="1"/>
  <c r="N491" i="1"/>
  <c r="N480" i="1"/>
  <c r="N473" i="1"/>
  <c r="N459" i="1"/>
  <c r="N463" i="1"/>
  <c r="N455" i="1"/>
  <c r="N447" i="1"/>
  <c r="N451" i="1"/>
  <c r="N443" i="1"/>
  <c r="N438" i="1"/>
  <c r="N442" i="1"/>
  <c r="N431" i="1"/>
  <c r="N425" i="1"/>
  <c r="N401" i="1"/>
  <c r="N405" i="1"/>
  <c r="N409" i="1"/>
  <c r="N413" i="1"/>
  <c r="N417" i="1"/>
  <c r="N399" i="1"/>
  <c r="N385" i="1"/>
  <c r="N389" i="1"/>
  <c r="N393" i="1"/>
  <c r="N397" i="1"/>
  <c r="N379" i="1"/>
  <c r="N358" i="1"/>
  <c r="N360" i="1"/>
  <c r="N362" i="1"/>
  <c r="N364" i="1"/>
  <c r="N366" i="1"/>
  <c r="N368" i="1"/>
  <c r="N370" i="1"/>
  <c r="N372" i="1"/>
  <c r="N374" i="1"/>
  <c r="N376" i="1"/>
  <c r="N357" i="1"/>
  <c r="N347" i="1"/>
  <c r="N349" i="1"/>
  <c r="N351" i="1"/>
  <c r="N353" i="1"/>
  <c r="N355" i="1"/>
  <c r="N345" i="1"/>
  <c r="N312" i="1"/>
  <c r="N314" i="1"/>
  <c r="N316" i="1"/>
  <c r="N318" i="1"/>
  <c r="N320" i="1"/>
  <c r="N322" i="1"/>
  <c r="N324" i="1"/>
  <c r="N326" i="1"/>
  <c r="N328" i="1"/>
  <c r="N330" i="1"/>
  <c r="N332" i="1"/>
  <c r="N334" i="1"/>
  <c r="N336" i="1"/>
  <c r="N338" i="1"/>
  <c r="N340" i="1"/>
  <c r="N342" i="1"/>
  <c r="N344" i="1"/>
  <c r="N308" i="1"/>
  <c r="N307" i="1"/>
  <c r="N305" i="1"/>
  <c r="N296" i="1"/>
  <c r="N298" i="1"/>
  <c r="N300" i="1"/>
  <c r="N302" i="1"/>
  <c r="N295" i="1"/>
  <c r="N293" i="1"/>
  <c r="N292" i="1"/>
  <c r="N290" i="1"/>
  <c r="N288" i="1"/>
  <c r="N286" i="1"/>
  <c r="N283" i="1"/>
  <c r="N281" i="1"/>
  <c r="N279" i="1"/>
  <c r="N272" i="1"/>
  <c r="N274" i="1"/>
  <c r="N276" i="1"/>
  <c r="N271" i="1"/>
  <c r="N269" i="1"/>
  <c r="N267" i="1"/>
  <c r="N265" i="1"/>
  <c r="N260" i="1"/>
  <c r="N262" i="1"/>
  <c r="N259" i="1"/>
  <c r="N255" i="1"/>
  <c r="N253" i="1"/>
  <c r="N251" i="1"/>
  <c r="N249" i="1"/>
  <c r="N240" i="1"/>
  <c r="N247" i="1"/>
  <c r="N245" i="1"/>
  <c r="N243" i="1"/>
  <c r="N239" i="1"/>
  <c r="N237" i="1"/>
  <c r="N231" i="1"/>
  <c r="N233" i="1"/>
  <c r="N235" i="1"/>
  <c r="N229" i="1"/>
  <c r="N224" i="1"/>
  <c r="N230" i="1"/>
  <c r="N223" i="1"/>
  <c r="N216" i="1"/>
  <c r="N219" i="1"/>
  <c r="N217" i="1"/>
  <c r="N214" i="1"/>
  <c r="N211" i="1"/>
  <c r="N209" i="1"/>
  <c r="N207" i="1"/>
  <c r="N205" i="1"/>
  <c r="N201" i="1"/>
  <c r="N200" i="1"/>
  <c r="N199" i="1"/>
  <c r="N196" i="1"/>
  <c r="N194" i="1"/>
  <c r="N182" i="1"/>
  <c r="N178" i="1"/>
  <c r="N146" i="1"/>
  <c r="N148" i="1"/>
  <c r="N150" i="1"/>
  <c r="N153" i="1"/>
  <c r="N155" i="1"/>
  <c r="N157" i="1"/>
  <c r="N160" i="1"/>
  <c r="N162" i="1"/>
  <c r="N164" i="1"/>
  <c r="N143" i="1"/>
  <c r="N109" i="1"/>
  <c r="N111" i="1"/>
  <c r="N113" i="1"/>
  <c r="N115" i="1"/>
  <c r="N117" i="1"/>
  <c r="N119" i="1"/>
  <c r="N121" i="1"/>
  <c r="N122" i="1"/>
  <c r="N125" i="1"/>
  <c r="N128" i="1"/>
  <c r="N130" i="1"/>
  <c r="N106" i="1"/>
  <c r="N102" i="1"/>
  <c r="N101" i="1"/>
  <c r="N91" i="1"/>
  <c r="N93" i="1"/>
  <c r="N95" i="1"/>
  <c r="N97" i="1"/>
  <c r="N87" i="1"/>
  <c r="N639" i="1"/>
  <c r="N622" i="1"/>
  <c r="N607" i="1"/>
  <c r="N584" i="1"/>
  <c r="N600" i="1"/>
  <c r="N552" i="1"/>
  <c r="N527" i="1"/>
  <c r="N509" i="1"/>
  <c r="N500" i="1"/>
  <c r="N495" i="1"/>
  <c r="N467" i="1"/>
  <c r="N457" i="1"/>
  <c r="N449" i="1"/>
  <c r="N436" i="1"/>
  <c r="N433" i="1"/>
  <c r="N427" i="1"/>
  <c r="N403" i="1"/>
  <c r="N411" i="1"/>
  <c r="N419" i="1"/>
  <c r="N387" i="1"/>
  <c r="N395" i="1"/>
  <c r="N378" i="1"/>
  <c r="N361" i="1"/>
  <c r="N365" i="1"/>
  <c r="N369" i="1"/>
  <c r="N373" i="1"/>
  <c r="N377" i="1"/>
  <c r="N348" i="1"/>
  <c r="N352" i="1"/>
  <c r="N346" i="1"/>
  <c r="N313" i="1"/>
  <c r="N317" i="1"/>
  <c r="N321" i="1"/>
  <c r="N325" i="1"/>
  <c r="N329" i="1"/>
  <c r="N333" i="1"/>
  <c r="N337" i="1"/>
  <c r="N341" i="1"/>
  <c r="N310" i="1"/>
  <c r="N306" i="1"/>
  <c r="N297" i="1"/>
  <c r="N301" i="1"/>
  <c r="N294" i="1"/>
  <c r="N291" i="1"/>
  <c r="N287" i="1"/>
  <c r="N282" i="1"/>
  <c r="N278" i="1"/>
  <c r="N275" i="1"/>
  <c r="N270" i="1"/>
  <c r="N266" i="1"/>
  <c r="N263" i="1"/>
  <c r="N258" i="1"/>
  <c r="N254" i="1"/>
  <c r="N250" i="1"/>
  <c r="N241" i="1"/>
  <c r="N244" i="1"/>
  <c r="N238" i="1"/>
  <c r="N232" i="1"/>
  <c r="N227" i="1"/>
  <c r="N225" i="1"/>
  <c r="N222" i="1"/>
  <c r="N218" i="1"/>
  <c r="N213" i="1"/>
  <c r="N208" i="1"/>
  <c r="N204" i="1"/>
  <c r="N195" i="1"/>
  <c r="N179" i="1"/>
  <c r="N147" i="1"/>
  <c r="N152" i="1"/>
  <c r="N156" i="1"/>
  <c r="N159" i="1"/>
  <c r="N163" i="1"/>
  <c r="N108" i="1"/>
  <c r="N112" i="1"/>
  <c r="N116" i="1"/>
  <c r="N120" i="1"/>
  <c r="N127" i="1"/>
  <c r="N107" i="1"/>
  <c r="N104" i="1"/>
  <c r="N92" i="1"/>
  <c r="N96" i="1"/>
  <c r="N89" i="1"/>
  <c r="N85" i="1"/>
  <c r="N82" i="1"/>
  <c r="N80" i="1"/>
  <c r="N78" i="1"/>
  <c r="N76" i="1"/>
  <c r="N46" i="1"/>
  <c r="N48" i="1"/>
  <c r="N50" i="1"/>
  <c r="N52" i="1"/>
  <c r="N54" i="1"/>
  <c r="N56" i="1"/>
  <c r="N58" i="1"/>
  <c r="N61" i="1"/>
  <c r="N63" i="1"/>
  <c r="N65" i="1"/>
  <c r="N67" i="1"/>
  <c r="N69" i="1"/>
  <c r="N71" i="1"/>
  <c r="N73" i="1"/>
  <c r="N45" i="1"/>
  <c r="N43" i="1"/>
  <c r="N39" i="1"/>
  <c r="N38" i="1"/>
  <c r="N36" i="1"/>
  <c r="N34" i="1"/>
  <c r="N31" i="1"/>
  <c r="N33" i="1"/>
  <c r="N28" i="1"/>
  <c r="N16" i="1"/>
  <c r="N19" i="1"/>
  <c r="N21" i="1"/>
  <c r="N23" i="1"/>
  <c r="N15" i="1"/>
  <c r="N632" i="1"/>
  <c r="N630" i="1"/>
  <c r="N576" i="1"/>
  <c r="N592" i="1"/>
  <c r="N567" i="1"/>
  <c r="N548" i="1"/>
  <c r="N524" i="1"/>
  <c r="N517" i="1"/>
  <c r="N487" i="1"/>
  <c r="N469" i="1"/>
  <c r="N461" i="1"/>
  <c r="N453" i="1"/>
  <c r="N445" i="1"/>
  <c r="N440" i="1"/>
  <c r="N423" i="1"/>
  <c r="N421" i="1"/>
  <c r="N407" i="1"/>
  <c r="N415" i="1"/>
  <c r="N383" i="1"/>
  <c r="N391" i="1"/>
  <c r="N381" i="1"/>
  <c r="N359" i="1"/>
  <c r="N363" i="1"/>
  <c r="N367" i="1"/>
  <c r="N371" i="1"/>
  <c r="N375" i="1"/>
  <c r="N356" i="1"/>
  <c r="N350" i="1"/>
  <c r="N354" i="1"/>
  <c r="N311" i="1"/>
  <c r="N315" i="1"/>
  <c r="N319" i="1"/>
  <c r="N323" i="1"/>
  <c r="N327" i="1"/>
  <c r="N331" i="1"/>
  <c r="N335" i="1"/>
  <c r="N339" i="1"/>
  <c r="N343" i="1"/>
  <c r="N309" i="1"/>
  <c r="N304" i="1"/>
  <c r="N299" i="1"/>
  <c r="N303" i="1"/>
  <c r="N285" i="1"/>
  <c r="N289" i="1"/>
  <c r="N284" i="1"/>
  <c r="N280" i="1"/>
  <c r="N273" i="1"/>
  <c r="N277" i="1"/>
  <c r="N268" i="1"/>
  <c r="N264" i="1"/>
  <c r="N261" i="1"/>
  <c r="N256" i="1"/>
  <c r="N252" i="1"/>
  <c r="N248" i="1"/>
  <c r="N246" i="1"/>
  <c r="N242" i="1"/>
  <c r="N236" i="1"/>
  <c r="N234" i="1"/>
  <c r="N228" i="1"/>
  <c r="N226" i="1"/>
  <c r="N220" i="1"/>
  <c r="N215" i="1"/>
  <c r="N210" i="1"/>
  <c r="N206" i="1"/>
  <c r="N198" i="1"/>
  <c r="N193" i="1"/>
  <c r="N145" i="1"/>
  <c r="N149" i="1"/>
  <c r="N154" i="1"/>
  <c r="N158" i="1"/>
  <c r="N161" i="1"/>
  <c r="N144" i="1"/>
  <c r="N110" i="1"/>
  <c r="N114" i="1"/>
  <c r="N118" i="1"/>
  <c r="N124" i="1"/>
  <c r="N129" i="1"/>
  <c r="N105" i="1"/>
  <c r="N103" i="1"/>
  <c r="N90" i="1"/>
  <c r="N94" i="1"/>
  <c r="N86" i="1"/>
  <c r="N84" i="1"/>
  <c r="N81" i="1"/>
  <c r="N79" i="1"/>
  <c r="N77" i="1"/>
  <c r="N75" i="1"/>
  <c r="N47" i="1"/>
  <c r="N49" i="1"/>
  <c r="N51" i="1"/>
  <c r="N53" i="1"/>
  <c r="N55" i="1"/>
  <c r="N57" i="1"/>
  <c r="N60" i="1"/>
  <c r="N62" i="1"/>
  <c r="N64" i="1"/>
  <c r="N66" i="1"/>
  <c r="N68" i="1"/>
  <c r="N70" i="1"/>
  <c r="N72" i="1"/>
  <c r="N74" i="1"/>
  <c r="N44" i="1"/>
  <c r="N42" i="1"/>
  <c r="N40" i="1"/>
  <c r="N37" i="1"/>
  <c r="N35" i="1"/>
  <c r="N30" i="1"/>
  <c r="N32" i="1"/>
  <c r="N29" i="1"/>
  <c r="N27" i="1"/>
  <c r="N17" i="1"/>
  <c r="N20" i="1"/>
  <c r="N22" i="1"/>
  <c r="N24" i="1"/>
  <c r="N13" i="1"/>
  <c r="N98" i="1"/>
  <c r="N88" i="1"/>
  <c r="H44" i="21"/>
  <c r="N177" i="1" l="1"/>
  <c r="N26" i="1" s="1"/>
  <c r="N647" i="1" s="1"/>
  <c r="E28" i="21" l="1"/>
  <c r="E30" i="21"/>
  <c r="E36" i="21"/>
  <c r="D38" i="21"/>
  <c r="E38" i="21"/>
  <c r="F38" i="21"/>
  <c r="D40" i="21"/>
  <c r="E40" i="21"/>
  <c r="D42" i="21"/>
  <c r="E42" i="21"/>
  <c r="E43" i="21" l="1"/>
  <c r="E44" i="21" s="1"/>
  <c r="D43" i="21"/>
  <c r="D44" i="21" s="1"/>
  <c r="F43" i="21"/>
</calcChain>
</file>

<file path=xl/sharedStrings.xml><?xml version="1.0" encoding="utf-8"?>
<sst xmlns="http://schemas.openxmlformats.org/spreadsheetml/2006/main" count="3844" uniqueCount="772">
  <si>
    <t>Item</t>
  </si>
  <si>
    <t>Tipo</t>
  </si>
  <si>
    <t>Banco</t>
  </si>
  <si>
    <t>Código</t>
  </si>
  <si>
    <t>Descrição</t>
  </si>
  <si>
    <t>Un.</t>
  </si>
  <si>
    <t>Qtd.</t>
  </si>
  <si>
    <t>% Total</t>
  </si>
  <si>
    <t>MAT</t>
  </si>
  <si>
    <t>M.O.</t>
  </si>
  <si>
    <t>Total</t>
  </si>
  <si>
    <t>Próprio</t>
  </si>
  <si>
    <t>Composição</t>
  </si>
  <si>
    <t>SINAPI</t>
  </si>
  <si>
    <t>ORSE</t>
  </si>
  <si>
    <t>m2</t>
  </si>
  <si>
    <t>un</t>
  </si>
  <si>
    <t>m</t>
  </si>
  <si>
    <t>Piso em painel wall 2,50 x 1,20 x 0,40m</t>
  </si>
  <si>
    <t>INSTALAÇÕES ELÉTRICAS</t>
  </si>
  <si>
    <t>Caixa de passagem pvc, 4" x 4" cm, embutir, p/eletroduto</t>
  </si>
  <si>
    <t>74130/5</t>
  </si>
  <si>
    <t>pt</t>
  </si>
  <si>
    <t>kg</t>
  </si>
  <si>
    <t>INSTALAÇÕES HIDROSSANITÁRIAS</t>
  </si>
  <si>
    <t>Junção simples em pvc rígido soldável, para esgoto primário, diâm = 100 x 100mm</t>
  </si>
  <si>
    <t>Junção simples em pvc rígido soldável, para esgoto primário, diâm = 75 x 50mm</t>
  </si>
  <si>
    <t>Junção simples em pvc rígido soldável, para esgoto primário, diâm = 100 x 75mm</t>
  </si>
  <si>
    <t>Plug em pvc rígido soldável, para esgoto primário, diâm = 75mm</t>
  </si>
  <si>
    <t>Plug em pvc rígido soldável, para esgoto primário, diâm = 100mm</t>
  </si>
  <si>
    <t>Adaptador para válvula de pia e lavatório, em pvc rígido soldável, para esgoto secundário, diâm = 40mm</t>
  </si>
  <si>
    <t>Fornecimento e assentamento de joelho 90 de ferro galvanizado de 2 1/2"</t>
  </si>
  <si>
    <t>Fornecimento e assentamento de te de redução de ferro galvanizado de 2 1/2" x 1"</t>
  </si>
  <si>
    <t>Fornecimento e assentamento de luva de ferro galvanizado de 2 1/2"</t>
  </si>
  <si>
    <t>m³</t>
  </si>
  <si>
    <t>Difusor de 4 vias, equipado com caixa plenum e registro. Tamanho 2</t>
  </si>
  <si>
    <t>Difusor de 4 vias, equipado com caixa plenum e registro. Tamanho 4</t>
  </si>
  <si>
    <t>Grelha de simples deflexão horizontal equipada com registro de lâminas opostas, 200x100mm</t>
  </si>
  <si>
    <t>Veneziana indevassável em alumínio para instalação em portas; com dupla moldura; 300x300mm</t>
  </si>
  <si>
    <t>Junta flexível atenuadora de vibrações fabricada em lona de vinil reforçada e chapa galvanizada</t>
  </si>
  <si>
    <t>1.1</t>
  </si>
  <si>
    <t>1.2</t>
  </si>
  <si>
    <t>2.1</t>
  </si>
  <si>
    <t>3.1</t>
  </si>
  <si>
    <t>3.2</t>
  </si>
  <si>
    <t>3.3</t>
  </si>
  <si>
    <t>3.4</t>
  </si>
  <si>
    <t>m3</t>
  </si>
  <si>
    <t>cj</t>
  </si>
  <si>
    <t>COBERTURA</t>
  </si>
  <si>
    <t>ENCARGOS SOCIAIS</t>
  </si>
  <si>
    <t>Eletrodutos metálicos instalação embutida no piso, com caixas metálicas e sem enfiação</t>
  </si>
  <si>
    <t>Quadro de Telecomunicações 1,20mx1,20m</t>
  </si>
  <si>
    <t>Disjuntor Tripolar , corrente nominal 125 A Corrente de interrupção mínima - 10kA   - Ref. Siemens tipo3VT1  ou equivalente técnico</t>
  </si>
  <si>
    <t>Disjuntor Tripolar , corrente nominal 90 A Corrente de interrupção mínima - 10kA   - Ref. Siemens tipo3VF22  ou equivalente técnico</t>
  </si>
  <si>
    <t>Caixa de passagem de embutir 100x50mm</t>
  </si>
  <si>
    <t>Caixa de passagem de embutir 100x100mm</t>
  </si>
  <si>
    <t>Cabo HDMI, com plugues (macho) nas 2 extremidades, comprimento 6 metros , conforme especificação</t>
  </si>
  <si>
    <t>Cordões ópticos Duplex SM LC/LC – Monomodo (OS2) – 9/125 um Polimento PC – Classe de Flamabilidade LSFH ou LSZH – Cor Fibra: Azul – Cor Conector: Azul (rack de ativos no andar à rack de operadoras no andar térreo) tamanho aproximado de cada cordão: 76m (o comprimento deverá ser verificado no local deixando-se uma sobra de 2m em cada rack4° Pavimento)</t>
  </si>
  <si>
    <t>Eletrocalha lisa 50x50mm , aço galvanizado,sem  septo divisor  Ref. Eletropoll 13302 (Ref. EL 1302 50x 50 #22 GF)  com tampa de encaixa  Ref. Eletropoll 1304 ou equivalentes técnicoas , com acessórios de conexão</t>
  </si>
  <si>
    <t>Cabo de incêndio blindado, 2x#1,5mm², conforme especificação no memorial descritivo</t>
  </si>
  <si>
    <t>Acionador manual de alarme, para instalação na parede, conforme especificação no memorial descritivo</t>
  </si>
  <si>
    <t>Anunciador sonoro endereçável, para instalação em parede, conforme especificação no memorial descritivo</t>
  </si>
  <si>
    <t>Controle remoto sem fio para unidade evaporadora hi-wall</t>
  </si>
  <si>
    <t>Controle remoto sem fio para unidade evaporadora cassete</t>
  </si>
  <si>
    <t>Duto em chapa de aço galvanizado, bitola n. 26, com acessórios.</t>
  </si>
  <si>
    <t>Grelha de simples deflexão horizontal equipada com caixa plenum e registro, 500x500mm</t>
  </si>
  <si>
    <t>Estrutura metálica para apoio de condensadora (por módulo)</t>
  </si>
  <si>
    <t>Calço amortecedor de vibração para unidade condensadora</t>
  </si>
  <si>
    <t>mês</t>
  </si>
  <si>
    <t>Limpeza permanente e transporte interno</t>
  </si>
  <si>
    <t xml:space="preserve">un </t>
  </si>
  <si>
    <t>Serviços complementares</t>
  </si>
  <si>
    <t>Demolições</t>
  </si>
  <si>
    <t>Demolição de alvenaria de bloco furado, de forma manual, sem reaproveitamento. Af_12/2017</t>
  </si>
  <si>
    <t>Estrutura</t>
  </si>
  <si>
    <t>Concreto fck = 25mpa, traço 1:2,3:2,7 (cimento/ areia média/ brita 1)  - preparo mecânico com betoneira 400 l. Af_07/2016</t>
  </si>
  <si>
    <t>Armação de estruturas de concreto armado, exceto vigas, pilares, lajes e fundações, utilizando aço ca-50 de 8,0 mm - montagem. Af_12/2015</t>
  </si>
  <si>
    <t>Fabricação de fôrma para pilares e estruturas similares, em chapa de madeira compensada plastificada, e = 18 mm. Af_12/2015</t>
  </si>
  <si>
    <t>Paredes e elementos divisórios</t>
  </si>
  <si>
    <t>Parede de gesso acartonado - dry-wall - chapa ru - esp. 12,5mm sistemas lafarge gypsum (ou similar)</t>
  </si>
  <si>
    <t>Alvenaria estrutural de blocos cerâmicos 14x19x39, (espessura de 14 cm), para paredes com área líquida menor que 6m², com vãos, utilizando palheta e argamassa de assentamento com preparo manual. Af_12/2014</t>
  </si>
  <si>
    <t>Chapisco aplicado em alvenarias e estruturas de concreto internas, com colher de pedreiro.  Argamassa traço 1:3 com preparo manual. Af_06/2014</t>
  </si>
  <si>
    <t>Massa única, para recebimento de pintura, em argamassa traço 1:2:8, preparo manual, aplicada manualmente em faces internas de paredes, espessura de 20mm, com execução de taliscas. Af_06/2014</t>
  </si>
  <si>
    <t>Porcelanato em réguas 120x20cm ecollection araucária clara portobello</t>
  </si>
  <si>
    <t>Forros</t>
  </si>
  <si>
    <t xml:space="preserve">Aplicação manual de pintura com tinta acrílica acetinada em teto, duas demãos. </t>
  </si>
  <si>
    <t>Metais e aparelhos sanitários</t>
  </si>
  <si>
    <t>Metais</t>
  </si>
  <si>
    <t>Torneira cromada para lavatório, deca 1170c (decamatic) ou similar</t>
  </si>
  <si>
    <t>Cabide em aço inox, deca 2060 c40, acabamento cromado ou similar</t>
  </si>
  <si>
    <t>Torneira cromada 1/2" ou 3/4" para tanque, padrão médio - fornecimento e instalação. Af_12/2013</t>
  </si>
  <si>
    <t>Dispenser para papel higiênico kimberly-clark em plástico abs branco</t>
  </si>
  <si>
    <t>Dispenser para sabonete líquido  ref.: kimberly-clark  30180444 na cor branca</t>
  </si>
  <si>
    <t>Dispenser para papel toalha  interfolhada abs branco ref.: kimberly-clark</t>
  </si>
  <si>
    <t>Cubas, tampos e tanques</t>
  </si>
  <si>
    <t>Lavatório suspenso deca vogue plus c.510.17</t>
  </si>
  <si>
    <t>Bacias e mictórios</t>
  </si>
  <si>
    <t>Barras de apoio</t>
  </si>
  <si>
    <t>Barra de apoio, reta, fixa, em aço inox,  l=30cm, d=1 1/2", jackwal ou similar</t>
  </si>
  <si>
    <t>Barra de apoio, reta, fixa, em aço inox, l=40cm, d=1 1/2", jackwal ou similar</t>
  </si>
  <si>
    <t>Barra de apoio, reta, fixa, em aço inox, l=70cm, d=1 1/2", jackwal ou similar</t>
  </si>
  <si>
    <t>Barra de apoio, reta, fixa, em aço inox, l=80cm, d=1 1/2", jackwal ou similar</t>
  </si>
  <si>
    <t>Instalações elétricas</t>
  </si>
  <si>
    <t>Desmobilização</t>
  </si>
  <si>
    <t>Rede de forro (eletrocalhas e dutos alimentadores)</t>
  </si>
  <si>
    <t>Rede de telecomunicações</t>
  </si>
  <si>
    <t>Rede de forro (eletrocalhas de alimentação, distribuição e wi fi)</t>
  </si>
  <si>
    <t>Curva de inversão perfurada 100mm para Eletrocalha perfurada 100x50mm , aço galvanizado, Eletropoll Ref. EL1329  com tampa de encaixa  Ref. Eletropoll 1377  ou equivalentes técnicoas , com acessórios de conexão</t>
  </si>
  <si>
    <t>Curva de inversão perfurada 50mm para eletrocalha perfurada 100x50mm , aço galvanizado, eletropoll ref. El1329  com tampa de encaixa  ref. Eletropoll 1377  ou equivalentes técnicoas , com acessórios de conexão</t>
  </si>
  <si>
    <t>Rede elétrica (cabeamento e equipamentos)</t>
  </si>
  <si>
    <t>Rede elétrica comum e estabilizada de forro (com ilum. Emergência e sem iluminação)</t>
  </si>
  <si>
    <t>Tampa para condulete 1" com  uma tomadas tipo bloco nbr.10a (vermelha - rede comum-ar condicionado)</t>
  </si>
  <si>
    <t>Modulo autônomo indicador  115/220v, com 80 led’s, bateria 6v-4.5ah, autonomia 4 horas, gabinete em metal, pintura epóxi sem indicação de saída, com acessórios de fixação ref.lumymaster lm 0109xx-l  ou equivalente técnico</t>
  </si>
  <si>
    <t>Rede elétrica comum de forro iluminação</t>
  </si>
  <si>
    <t>Plug macho novo padrão 2p+t, 10 a - 250 v ref. Tramontina ou equivalente técnico - ligação luminárias</t>
  </si>
  <si>
    <t>Eletroduto de ferro do tipo galvanizado, semi-pesado, da carboinox , tomell ou equivalente técnico ø 20mm (3/4")</t>
  </si>
  <si>
    <t>Espelho de pvc branco 4x2" (100x50mm)  ou de alumínio p/ condulete com  interruptor duplo simples</t>
  </si>
  <si>
    <t>Cabeamento estruturado rede de forro</t>
  </si>
  <si>
    <t>Eletroduto de ferro do tipo galvanizado, semi-pesado, da carboinox , tomell ou equivalente técnico ø 25mm (1")</t>
  </si>
  <si>
    <t>Derivação lateral para eletroduto, ref. Eletropoll el 13218 ou equivalente técnico</t>
  </si>
  <si>
    <t>Certificação de pontos rj45-cat.6</t>
  </si>
  <si>
    <t>Instalações de alarme</t>
  </si>
  <si>
    <t>Infraestrutura necessária para esperas alarme</t>
  </si>
  <si>
    <t>Eletroduto de ferro do tipo galvanizado, semi-pesado, da carboinox , tomell ou equivalente técnico ø 25mm(1").</t>
  </si>
  <si>
    <t>Cabo  ci 5 pares-cor branca, conforme especificação,  ref. Gp cabos ou equivalente técnico</t>
  </si>
  <si>
    <t xml:space="preserve">Kit de controle de acesso (codin) conforme especificação no memorial descritivo </t>
  </si>
  <si>
    <t>Instalações de cftv</t>
  </si>
  <si>
    <t>Infraestrutura necessária para cftv</t>
  </si>
  <si>
    <t>Certificação de pontos rj45-cat. 6</t>
  </si>
  <si>
    <t>Detecção e alarme de incêndio</t>
  </si>
  <si>
    <t>Teste do sistema no andar</t>
  </si>
  <si>
    <t>Rede de água fria</t>
  </si>
  <si>
    <t>Tubo, pvc, soldável, dn 25mm, instalado em ramal de distribuição de água - fornecimento e instalação. Af_12/2014</t>
  </si>
  <si>
    <t>Tubo, pvc, soldável, dn 32mm, instalado em ramal ou sub-ramal de água - fornecimento e instalação. Af_12/2014</t>
  </si>
  <si>
    <t>Joelho 90 graus, pvc, soldável, dn 25mm, instalado em ramal de distribuição de água - fornecimento e instalação. Af_12/2014</t>
  </si>
  <si>
    <t>Joelho 90 graus, pvc, soldável, dn 32mm, instalado em ramal de distribuição de água - fornecimento e instalação. Af_12/2014</t>
  </si>
  <si>
    <t>Te, pvc, soldável, dn 25mm, instalado em prumada de água - fornecimento e instalação. Af_12/2014</t>
  </si>
  <si>
    <t>Te, pvc, soldável, dn 32mm, instalado em ramal ou sub-ramal de água - fornecimento e instalação. Af_12/2014</t>
  </si>
  <si>
    <t>Tê de redução, pvc, soldável, dn 32mm x 25mm, instalado em ramal de distribuição de água - fornecimento e instalação. Af_12/2014</t>
  </si>
  <si>
    <t>Adaptador curto com bolsa e rosca para registro, pvc, soldável, dn 25mm x 3/4, instalado em ramal ou sub-ramal de água - fornecimento e instalação. Af_12/2014</t>
  </si>
  <si>
    <t>Registro de gaveta bruto, latão, roscável, 3/4", com acabamento e canopla cromados. Fornecido e instalado em ramal de água. Af_12/2014</t>
  </si>
  <si>
    <t>Registro de pressão bruto, latão, roscável, 3/4", com acabamento e canopla cromados. Fornecido e instalado em ramal de água. Af_12/2014</t>
  </si>
  <si>
    <t>Joelho 90 graus com bucha de latão, pvc, soldável, dn 25mm, x 1/2 instalado em ramal ou sub-ramal de água - fornecimento e instalação. Af_12/2014</t>
  </si>
  <si>
    <t>Rede de esgoto</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</si>
  <si>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</si>
  <si>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</si>
  <si>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</si>
  <si>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</si>
  <si>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Joelho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</si>
  <si>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</si>
  <si>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90 graus, pvc, serie normal, esgoto predial, dn 100 mm, junta elástica, fornecido e instalado em ramal de descarga ou ramal de esgoto sanitário. Af_12/2014</t>
  </si>
  <si>
    <t>Joelho 45 graus, pvc, serie normal, esgoto predial, dn 40 mm, junta soldável, fornecido e instalado em ramal de descarga ou ramal de esgoto sanitário. Af_12/2014</t>
  </si>
  <si>
    <t>Joelho 45 graus, pvc, serie normal, esgoto predial, dn 50 mm, junta elástica, fornecido e instalado em ramal de descarga ou ramal de esgoto sanitário. Af_12/2014</t>
  </si>
  <si>
    <t>Joelho 45 graus, pvc, serie normal, esgoto predial, dn 75 mm, junta elástica, fornecido e instalado em ramal de descarga ou ramal de esgoto sanitário. Af_12/2014</t>
  </si>
  <si>
    <t>Joelho 45 graus, pvc, serie normal, esgoto predial, dn 100 mm, junta elástica, fornecido e instalado em ramal de descarga ou ramal de esgoto sanitário. Af_12/2014</t>
  </si>
  <si>
    <t>Caixa sifonada, pvc, dn 150 x 50 x 50 mm, junta elástica, fornecida e instalada em ramal de descarga ou em ramal de esgoto sanitário. Af_12/2014</t>
  </si>
  <si>
    <t>Fornecimento de curva 90º para esgotos sanitários, junta elástica integrada, dn 100mm</t>
  </si>
  <si>
    <t>Te, pvc, serie normal, esgoto predial, dn 75 x 50 mm, junta elástica, fornecido e instalado em ramal de descarga ou ramal de esgoto sanitário. Af_12/2014</t>
  </si>
  <si>
    <t>Instalações de combate a incêndio</t>
  </si>
  <si>
    <t>Extintores de incêndio</t>
  </si>
  <si>
    <t>Placa de indicativa de "extintor" em pvc, dim.: 20 x 20 cm</t>
  </si>
  <si>
    <t>Interligações elétricas e comando</t>
  </si>
  <si>
    <t>Sistema de distribuição de ar</t>
  </si>
  <si>
    <t>Tubo circular em pvc linha leve, ø200mm</t>
  </si>
  <si>
    <t>Grelha de descarga de ar fabricada em plástico, ø200mm</t>
  </si>
  <si>
    <t>Equipamentos de ar condicionado, de ventilação e acessórios</t>
  </si>
  <si>
    <t>Recebimento da obra</t>
  </si>
  <si>
    <t>Limpeza final para entrega de obra</t>
  </si>
  <si>
    <t xml:space="preserve">Aplicação manual de pintura com tinta acrílica acetinada em paredes, duas demãos. </t>
  </si>
  <si>
    <t>Serralheria</t>
  </si>
  <si>
    <t>Rede elétrica comum e estabilizada e cabeamento estruturado</t>
  </si>
  <si>
    <t>Rede de piso (comum a ambas)</t>
  </si>
  <si>
    <t>Canaleta de aço galvanizado 70mmx20mm com tampa de encaixe com reforços transversais , ref. Mopa produto mopaduto 70x25mm ( rede de cabeamento estruturado)</t>
  </si>
  <si>
    <t>Rede elétrica comum e estabilizada de piso</t>
  </si>
  <si>
    <t>Espelho de pvc branco 4x2" (100x50mm)  ou de alumínio p/ condulete com 1 interruptor simples.</t>
  </si>
  <si>
    <t>Espelho de pvc branco 4x2" (100x50mm)  ou de alumínio p/ condulete com  interruptor triplo simples</t>
  </si>
  <si>
    <t>Cabeamento estruturado</t>
  </si>
  <si>
    <t>Cabeamento estruturado rede de piso (com equipamentos)</t>
  </si>
  <si>
    <t>Eletrocalha lisa 50x50mm , aço galvanizado,sem  septo divisor  ref. Eletropoll 13302 (ref. El 1302 50x 50 #22 gf)  com tampa de encaixa  ref. Eletropoll 1304 ou equivalentes técnicoas , com acessórios de conexão</t>
  </si>
  <si>
    <t>Hidrante</t>
  </si>
  <si>
    <t>Rede frigorígena, drenos e acessórios</t>
  </si>
  <si>
    <t>Cano de cobre ø3/8", esp. Parede 0,79mm, incluindo curvas e acessórios</t>
  </si>
  <si>
    <t>Cano de cobre ø1/2", esp. Parede 0,79mm, incluindo curvas e acessórios</t>
  </si>
  <si>
    <t>Cano de cobre ø5/8", esp. Parede 0,79mm, incluindo curvas e acessórios</t>
  </si>
  <si>
    <t>Cano de cobre ø3/4", esp. Parede 1,58mm, incluindo curvas e acessórios</t>
  </si>
  <si>
    <t>Gás refrigerante r410a</t>
  </si>
  <si>
    <t>Interligação de comando entre as unidades do sistema vrf - cabo blindado 2x1,00mm²</t>
  </si>
  <si>
    <t>Demolição de lajes, de forma manual, sem reaproveitamento. Af_12/2017</t>
  </si>
  <si>
    <t>Pavimentação</t>
  </si>
  <si>
    <t>Recuperação de piso existente</t>
  </si>
  <si>
    <t>Rodapé poliestireno 457 branco 10cm santa luzia</t>
  </si>
  <si>
    <t>Torneira cromada de parede, bica móvel, para pia de cozinha, ref.1168 c50, modelo prata, deca ou similar</t>
  </si>
  <si>
    <t>Tanque de louça branca com coluna, 30l ou equivalente, incluso sifão flexível em pvc, válvula plástica e torneira de plástico - fornecimento e instalação. Af_12/2013</t>
  </si>
  <si>
    <t>Vaso sanitário sifonado com caixa acoplada louça branca - padrão médio, incluso engate flexível em metal cromado, 1/2 x 40cm - fornecimento e instalação. Af_12/2013</t>
  </si>
  <si>
    <t>Mictório sifonado louça branca  padrão médio  fornecimento e instalação. Af_01/2020</t>
  </si>
  <si>
    <t>Redução concêntrica de 300mm para 200mm para eletrocalha perfurada 300x100mm , aço galvanizado, eletropoll ref. El1325  com tampa de encaixa  ref. Eletropoll 1373  ou equivalentes técnicoas , com acessórios de conexão</t>
  </si>
  <si>
    <t>Redução concêntrica de 300mm para 100mm para eletrocalha perfurada 300x100mm , aço galvanizado, eletropoll ref. El1325  com tampa de encaixa  ref. Eletropoll 1373  ou equivalentes técnicoas , com acessórios de conexão</t>
  </si>
  <si>
    <t>Fornecimento e instalação de eletrocalha perfurada 400 x 100 x 3000 mm (ref. Mopa ou similar)</t>
  </si>
  <si>
    <t>Tê horizontal 90° para eletrocalha perfurada 400x100mm , aço galvanizado, eletropoll ref. El1313  com tampa de encaixa  ref. Eletropoll 1361  ou equivalentes técnicoas , com acessórios de conexão</t>
  </si>
  <si>
    <t>Cotovelo  horizontal 90° para eletrocalha perfurada 400x100mm , aço galvanizado, eletropoll ref. El1322  com tampa de encaixa  ref. Eletropoll 1370  ou equivalentes técnicoas , com acessórios de conexão</t>
  </si>
  <si>
    <t>Curva de inversão perfurada 400mm para eletrocalha perfurada 400x100mm , aço galvanizado, eletropoll ref. El1329  com tampa de encaixa  ref. Eletropoll 1377  ou equivalentes técnicoas , com acessórios de conexão</t>
  </si>
  <si>
    <t>Eletrocalha perfurada 50x50mm , aço galvanizado,  ref. Eletropoll 13302 (ref. El 1302 50 x 50 #22 gf)  com tampa de encaixa  ref. Eletropoll 1304 com suportes de fixação el 1397 e tirantes distanciados 1,5m ou equivalentes técnicoas , com acessórios de conexão</t>
  </si>
  <si>
    <t>Tê horizontal 90° para eletrocalha perfurada 50x50mm , aço galvanizado, eletropoll ref. El1313  com tampa de encaixa  ref. Eletropoll 1361  ou equivalentes técnicoas , com acessórios de conexão</t>
  </si>
  <si>
    <t>Cotovelo  horizontal 90° para eletrocalha perfurada 50x50mm , aço galvanizado, eletropoll ref. El1322  com tampa de encaixa  ref. Eletropoll 1370  ou equivalentes técnicoas , com acessórios de conexão</t>
  </si>
  <si>
    <t>Caixa de passagem metálica com tampa 150x150mmx50mm ref. Cemar  (elétrica nas descidas ao lado ppcs)</t>
  </si>
  <si>
    <t>Espelho de pvc branco 4x2" (100x50mm)  ou de alumínio p/ condulete com  interruptor triplo paralelo</t>
  </si>
  <si>
    <t xml:space="preserve">Lâmpada bulboled bivolt 9w </t>
  </si>
  <si>
    <t>Pcc-caixa metálica de sobrepor, 70cm(h) x 26cm(l) x 5cm (p) com espaço para instalação de um patch panel de 24 portas cat. 6</t>
  </si>
  <si>
    <t>Cabo hdmi, com plugues (macho) nas 2 extremidades, comprimento 8 metros , conforme especificação</t>
  </si>
  <si>
    <t>Tomada fêmea hdmi, para a instalação junto às mesas ,conforme especificação</t>
  </si>
  <si>
    <t>Quadro de comando de sobrepor para  central de alarme - 600x480x220mm tipo cs. Ref. Cemar ou equivalente técnico</t>
  </si>
  <si>
    <t>Tubo, pvc, soldável, dn 110mm, instalado em prumada de água - fornecimento e instalação. Af_12/2014</t>
  </si>
  <si>
    <t>Joelho 90 graus, pvc, soldável, dn 110mm, instalado em ramal de distribuição de água - fornecimento e instalação. Af_12/2014</t>
  </si>
  <si>
    <t>Te de redução, pvc, soldável, dn 50mm x 32mm, instalado em prumada de água - fornecimento e instalação. Af_12/2014</t>
  </si>
  <si>
    <t>Registro de gaveta bruto, latão, roscável, 1, com acabamento e canopla cromados, instalado em reservação de água de edificação que possua reservatório de fibra/fibrocimento  fornecimento e instalação. Af_06/2016</t>
  </si>
  <si>
    <t>Tê com bucha de latão na bolsa central, pvc, soldável, dn 25mm x 1/2, instalado em ramal de distribuição de água - fornecimento e instalação. Af_12/2014</t>
  </si>
  <si>
    <t>Caixa sifonada, pvc, dn 150 x 75 x 75 mm, junta elástica, fornecida e instalada em ramal de descarga ou em ramal de esgoto sanitário. Af_12/2014</t>
  </si>
  <si>
    <t>Te, pvc, serie normal, esgoto predial, dn 50 x 50 mm, junta elástica, fornecido e instalado em prumada de esgoto sanitário ou ventilação. Af_12/2014</t>
  </si>
  <si>
    <t>Te, pvc, serie normal, esgoto predial, dn 100 x 100 mm, junta elástica, fornecido e instalado em ramal de descarga ou ramal de esgoto sanitário. Af_12/2014</t>
  </si>
  <si>
    <t>Cano de cobre ø1/4", esp. Parede 0,79mm, incluindo curvas e acessórios</t>
  </si>
  <si>
    <t>Cano de cobre ø7/8", esp. Parede 1,58mm, incluindo curvas e acessórios</t>
  </si>
  <si>
    <t>Cano de cobre ø1 1/8", esp. Parede 1,58mm, incluindo curvas e acessórios</t>
  </si>
  <si>
    <t>Cano de cobre ø1 1/4", esp. Parede 1,58mm, incluindo curvas e acessórios</t>
  </si>
  <si>
    <t>Colarinho rosqueável sem registro, ø6"</t>
  </si>
  <si>
    <t>Colarinho rosqueável sem registro, ø8"</t>
  </si>
  <si>
    <t>Grelha de descarga de ar fabricada em plástico, ø250mm</t>
  </si>
  <si>
    <t>Instalações de rede de hidrante</t>
  </si>
  <si>
    <t>Tubo aço galvanizado c/costura 2 1/2" (65mm), p/condução fluidos, classe leve, e=3,35mm, 6,23kg/m, nbr-5580</t>
  </si>
  <si>
    <t>QUARTO PAVIMENTO</t>
  </si>
  <si>
    <t>Leito para cabos  com conexões e enfiação interna</t>
  </si>
  <si>
    <t>Assento plástico para bacia sanitária REF. DECA AP 165.17, cor gelo.</t>
  </si>
  <si>
    <t>Disjuntor tripolar , corrente nominal 63 A corrente de interrupção mínima - 10kA   - ref. Siemens tipo3vf22  ou equivalente técnico</t>
  </si>
  <si>
    <t>Disjuntor tripolar , corrente nominal 25 A corrente de interrupção mínima - 10kA   - ref. Siemens tipo3vf22  ou equivalente técnico</t>
  </si>
  <si>
    <t>Disjuntor tripolar , corrente nominal 32 a corrente de interrupção mínima - 10kA   - ref. Siemens tipo3vf22  ou equivalente técnico</t>
  </si>
  <si>
    <t>Disjuntor tripolar , corrente nominal 50 a corrente de interrupção mínima - 10kA   - ref. Siemens tipo3vf22  ou equivalente técnico</t>
  </si>
  <si>
    <t>Patch panel de 24 portas cat. 6, descarregado, marca: furukAwa ou equivalente técnico (pccs)</t>
  </si>
  <si>
    <t>Cotovelo  Horizontal 90° para Eletrocalha perfurada 300x100mm , aço galvanizado, Eletropoll Ref. EL1322  com tampa de encaixa  Ref. Eletropoll 1370  ou equivalentes técnicoas , com acessórios de conexão</t>
  </si>
  <si>
    <t>Eletrocalha perfurada 200x100mm , aço galvanizado, com 1 septo divisor ( 2 Partições de 100mmx100mm + 100x100mm)  Ref. Eletropoll 13302 (Ref. EL 1302 200 x 100 #22 GF)  com tampa de encaixa  Ref. Eletropoll 1304 com Suportes de fixação EL 1397 e tirantes distanciados 1,5m ou equivalentes técnicoas , com acessórios de conexão</t>
  </si>
  <si>
    <t>Tê Horizontal 90° para Eletrocalha perfurada 200x100mm , aço galvanizado, Eletropoll Ref. EL1313  com tampa de encaixa  Ref. Eletropoll 1361  ou equivalentes técnicoas , com acessórios de conexão</t>
  </si>
  <si>
    <t>Redução concêntrica de 200mm para 100mm para Eletrocalha perfurada 200x100mm , aço galvanizado, Eletropoll Ref. EL1325  com tampa de encaixa  Ref. Eletropoll 1373  ou equivalentes técnicoas , com acessórios de conexão</t>
  </si>
  <si>
    <t>Eletrocalha perfurada 100x50mm , aço galvanizado, com 1 septo divisor ( 2 Partições de 50mmx50mm + 50x50mm)  Ref. Eletropoll 13302 (Ref. EL 1302 100 x 50 #22 GF)  com tampa de encaixa  Ref. Eletropoll 1304 com Suportes de fixação EL 1397 e tirantes distanciados 1,5m ou equivalentes técnicoas , com acessórios de conexão</t>
  </si>
  <si>
    <t>Termostato de ambiente On/OFF, com dial e tecla liga/desliga</t>
  </si>
  <si>
    <t>Custo Total</t>
  </si>
  <si>
    <t>Custo Unitários</t>
  </si>
  <si>
    <t>Demolição de corrimão e guarda corpo de ferro</t>
  </si>
  <si>
    <t>Fechamento de shaft em MDF prata 20x40</t>
  </si>
  <si>
    <t xml:space="preserve">Pintura esmalte na cor preto em portas corta fogo  </t>
  </si>
  <si>
    <t>Rede de drenagem de Ar Condicionado</t>
  </si>
  <si>
    <t>Adaptador bolsa rosca 32x1"</t>
  </si>
  <si>
    <t>Bucha de Redução 110x60mm</t>
  </si>
  <si>
    <t>Bucha de Redução 60x32mm</t>
  </si>
  <si>
    <t>Te de redução, pvc, soldável, dn 110mm x 60mm, instalado em prumada de água - fornecimento e instalação. Af_12/2014</t>
  </si>
  <si>
    <t>Te, pvc, soldável, dn 110mm, instalado em ramal ou sub-ramal de água - fornecimento e instalação. Af_12/2015</t>
  </si>
  <si>
    <r>
      <rPr>
        <b/>
        <sz val="10"/>
        <rFont val="Calibri"/>
        <family val="2"/>
      </rPr>
      <t>2. ENDEREÇO DE EXECUÇÃO/ENTREGA:</t>
    </r>
    <r>
      <rPr>
        <sz val="10"/>
        <rFont val="Calibri"/>
        <family val="2"/>
      </rPr>
      <t xml:space="preserve"> Siqueira Campos, POA/RS</t>
    </r>
  </si>
  <si>
    <t>I</t>
  </si>
  <si>
    <t>SERVIÇOS GERAIS</t>
  </si>
  <si>
    <t>TOTAL GERAL DE  CUSTO  DA OBRA</t>
  </si>
  <si>
    <t>1015</t>
  </si>
  <si>
    <t>89367</t>
  </si>
  <si>
    <t>89389</t>
  </si>
  <si>
    <t>94686</t>
  </si>
  <si>
    <t>94701</t>
  </si>
  <si>
    <t>94702</t>
  </si>
  <si>
    <t>89353</t>
  </si>
  <si>
    <t xml:space="preserve">Composição </t>
  </si>
  <si>
    <t>PRÓPRIO</t>
  </si>
  <si>
    <t xml:space="preserve">Administração da obra e despesas gerais </t>
  </si>
  <si>
    <t>9538A</t>
  </si>
  <si>
    <t>Quadro elétrico de sobrepor com capacidade mínima trifásica para 1000A, espaço para disjuntor geral trifásico de 800A, com dimensões mínimas de 1200mmx900mmx400mm (AxLxP),conforme projeto, completo para 40 elementos, com conexões, fixações, identificações e acessórios, Ref. Metalúrgica Atlanta ou Equivalente Técnico - QDG-COB</t>
  </si>
  <si>
    <t>Quadro elétrico de sobrepor com capacidade mínima trifásica para 100A, espaço para disjuntor geral trifásico de 50A, com dimensões mínimas de 750mmx550mmx220mm (AxLxP),conforme projeto, completo para 40 elementos, com conexões, fixações, identificações e acessórios, Ref. Metalúrgica Atlanta ou Equivalente Técnico - QDEE-LE-4</t>
  </si>
  <si>
    <t>Fontes</t>
  </si>
  <si>
    <t>Placa 01 -151 - proibido fumar</t>
  </si>
  <si>
    <t>Placa 04 - 151x151 - proibido usar elevador em caso de incêndio</t>
  </si>
  <si>
    <t>Placa 14 - 158x316 - placa saída com seta para cima</t>
  </si>
  <si>
    <t>Placa 19 - 134x134 - número do pavimento</t>
  </si>
  <si>
    <t>Placa 20 - 313x313 - alarme sonoro</t>
  </si>
  <si>
    <t>Placa 21 - 158x316 - sirene audiovisual</t>
  </si>
  <si>
    <t>Placa 25 - 313x313 - abrigo de mangueira e hidrante</t>
  </si>
  <si>
    <t>Placa 30 - 158x316 - sinalização para porta corta-fogo</t>
  </si>
  <si>
    <t>Fita antiderrapante safety-walk "3m" - l=5cm ou similar</t>
  </si>
  <si>
    <t>Cotação</t>
  </si>
  <si>
    <t>PÇ</t>
  </si>
  <si>
    <t>PM01-  Porta em madeira  90x210cm</t>
  </si>
  <si>
    <t>PM02 -Porta em madeira com barra pcd 90x210cm</t>
  </si>
  <si>
    <t>Remoção de esquadria de metálicas,madeira e vidro</t>
  </si>
  <si>
    <t>LX5 - Lixeira basculante 15l sanremo</t>
  </si>
  <si>
    <t>LX4 -Lixeira aro decorline brinox</t>
  </si>
  <si>
    <t>LX1 - Lixeira com pedal p 75l ecoline</t>
  </si>
  <si>
    <t>LX2 - Lixeira 30l em inox new</t>
  </si>
  <si>
    <t>LX6 - Lixeira redonda sem tampa</t>
  </si>
  <si>
    <t>SP - Suporte fixação televisores</t>
  </si>
  <si>
    <t>Vaso sanitário sifonado convencional para pcd sem furo frontal com louça branca sem assento, incluso conjunto de ligação para bacia sanitária ajustável - fornecimento e instalação. Af_10/2016</t>
  </si>
  <si>
    <t>Eletrocalha perfurada 300x100mm , aço galvanizado, com 1 septo divisor ( 2 Partições de 150mmx100mm + 150x100mm)  Ref. Eletropoll 13302 (Ref. EL 1302 300 x 100 #22 GF)  com tampa de encaixa  Ref. Eletropoll 1304 com Suportes de fixação EL 1397 e tirantes distanciados 1,5m ou equivalentes técnicoas , com acessórios de conexão</t>
  </si>
  <si>
    <t>Caixa tipo condulete em liga de alumínio (tampa e caixa) com pintura em epóxi poliéster na cor cinza, ref. Tramontina, Wetzel ou equivalente técnico,   ø25 mm (1")</t>
  </si>
  <si>
    <t>Caixa tipo condulete em liga de alumínio (tampa e caixa) com pintura em epóxi poliéster na cor cinza, ref. Tramontina, Wetzel ou equivalente técnico,  ø 32mm (1.1/4")</t>
  </si>
  <si>
    <t>Caixa tipo condulete em liga de alumínio (tampa e caixa) com pintura em epóxi poliéster na cor cinza, ref. Tramontina,Wetzel ou equivalente técnico,   ø 40mm (1.1/2")</t>
  </si>
  <si>
    <t>Caixa tipo condulete em liga de alumínio (tampa e caixa) com pintura em epóxi poliéster na cor cinza, Ref. Tramontina,Wetzel ou equivalente técnico,   ø 50mm (2")</t>
  </si>
  <si>
    <t>Canaleta de aço galvanizado  73mmx25mm dupla,com tampa, com um septo central, 50% Elétrica estabilizada + 50% elétrica comum, (rede elétrica comum e estabilizada - infraestrutura compartilhada de piso)</t>
  </si>
  <si>
    <t>Caixa específica no piso tipo dutotec, 50mm de altura, ref.: dt 71904.22 + fundo metálico de fechamento dutotec ref. Dt.71905.22 ou equivalente técnico, com tampa de aço galvanizado de 200mm x 200mm x 1/4", com furo central de ∅1.1/4 " para a passagem de cabos elétricos e de telecomunicação</t>
  </si>
  <si>
    <t>Caixa específica no piso tipo dutotec, ref.: dt 71904.22, com tampa + colarinho dutotec ref. 71930.20 + fundo metálico de fechamento dutotec ref. Dt.71905.22 + guia50mm sqr rotation dutotec ref. Dt.71904.22 + adaptador metálico 50mm dutotec ref.  Dt.72524.20 ou equivalente técnico</t>
  </si>
  <si>
    <t>Cabo de cobre, têmpera mole, unipolar, flexível, encordoamento classe 5, coberto com composto termoplástico poliolefínico não halogenado, com características de não propagação e auto extinção de fogo,  seção 10,0 mm² isolação 0,6/1kv - 90° c - hepr , com conexões, fixações e acessórios  ref. Prysmian - cab Afumex 0,6/1kv</t>
  </si>
  <si>
    <t>Cabo de cobre, têmpera mole, unipolar, flexível, encordoamento classe 5, coberto com composto termoplástico poliolefínico não halogenado, com características de não propagação e auto extinção de fogo,  seção 16,0 mm² isolação 0,6/1kv - 90° c - hepr , com conexões, fixações e acessórios  ref. Prysmian - cab Afumex 0,6/1kv-</t>
  </si>
  <si>
    <t>Cabo de cobre singelo, seção # 2,5mm², encordoamento classe 5, isolação em pvc 70° - 750v, não halogenado, com conexões, fixações e acessórios, ref. Cabo Afumex Prysmian ou equivalente técnico</t>
  </si>
  <si>
    <t>Cabo de cobre singelo, seção # 4,0mm², encordoamento classe 5, isolação em pvc 70° - 750v, não halogenado, com conexões, fixações e acessórios, ref. Cabo Afumex Prysmian ou equivalente técnico</t>
  </si>
  <si>
    <t>Caixa tipo condulete em liga de alumínio (tampa e caixa) com pintura em epóxi poliéster na cor cinza, ref. Tramontina, Wetzel ou equivalente técnico, ø 25mm(1").</t>
  </si>
  <si>
    <t>Suporte com espelho  p/três blocos com, uma tomadas tipo bloco nbr.10a (vermelha - rede comum) , mais 2 bloco cego</t>
  </si>
  <si>
    <t>Caixa de passagem pvc, 4" x 2", embutir, p/eletroduto - rev. 01</t>
  </si>
  <si>
    <t>Eletroduto de pvc rígido, roscável, tigre, Amanco ou equivalente técnico ø 25mm (3/4")</t>
  </si>
  <si>
    <t>Minidisjuntor tripolar  para trilho din., corrente nominal 63 A corrente de interrupção mínima - 4,5kA   - ref. Siemens tipo 5sl3 ou linha easy ( da Schneider  ou equivalente técnico</t>
  </si>
  <si>
    <t>Minidisjuntor tripolar  para trilho din., corrente nominal 50 a corrente de interrupção mínima - 4,5kA   - ref. Siemens tipo 5sl3 ou linha easy ( da Schneider  ou equivalente técnico</t>
  </si>
  <si>
    <t>Minidisjuntor tripolar  para trilho din., corrente nominal 32 a corrente de interrupção mínima - 4,5kA   - ref. Siemens tipo 5sl3 ou linha easy ( da Schneider  ou equivalente técnico</t>
  </si>
  <si>
    <t>Minidisjuntor tripolar  para trilho din., corrente nominal 25 A corrente de interrupção mínima - 4,5kA   - ref. Siemens tipo 5sl3 ou linha easy ( da Schneider  ou equivalente técnico</t>
  </si>
  <si>
    <t>Minidisjuntor bipolar  para trilho din., corrente nominal 16 A corrente de interrupção mínima - 4,5kA   - ref. Siemens tipo 5sl3 ou linha easy ( da Schneider  ou equivalente técnico</t>
  </si>
  <si>
    <t>Minidisjuntor bipolar  para trilho din., corrente nominal 20 a corrente de interrupção mínima - 4,5kA   - ref. Siemens tipo 5sl3 ou linha easy ( da Schneider  ou equivalente técnico</t>
  </si>
  <si>
    <t>Minidisjuntor Monopolar para trilho DIN, corrente nominal 16 A Corrente de interrupção mínima - 4,5kA tipo 5SL3 Siemens ou Linha Easy 9 da Schneider  ou equivalente técnico</t>
  </si>
  <si>
    <t>Minidisjuntor Monopolar para trilho DIN, corrente nominal 20 A Corrente de interrupção mínima - 4,5kA tipo 5SL3 Siemens  ou equivalente técnico</t>
  </si>
  <si>
    <t>Dispositivo de proteção contra surtos nível ii 1p, uc=275/285vca, up máx.=1,4kv, iimp. (8/20μs) =20kA, in mín.=5kA completo, com conexões, fixações e acessórios, ref.: iprd20 20 kA 1p da Schneider ou equivalente técnico</t>
  </si>
  <si>
    <t>Tomada pezzy (bloco) 20 ampéres 2p+t - da dutotec cor preta (rede estabilizada) para caixa de piso square rotation - ref. Dx 99230-20 ou equivalente técnico</t>
  </si>
  <si>
    <t>Suporte com espelho  p/três blocos com, uma tomadas tipo bloco nbr.10a (preta - rede estabilizada) , mais 2 bloco cego</t>
  </si>
  <si>
    <t>Tomada fêmea (para plugue)  novo padrão 2p+t, 10 a-250v - marca Tramontina ou equivalente técnico - ligação luminárias</t>
  </si>
  <si>
    <t>Caixa tipo condulete em liga de alumínio (tampa e caixa) com pintura em epóxi poliéster na cor cinza, ref. Tramontina, Wetzel ou equivalente técnico, ø 20mm (3/4")</t>
  </si>
  <si>
    <t>Sensor de presença 360°  c/retardo até 15 min., 220v/127v, 200w-127v ou 500w-220v,ref. Exatron modelo sptøni ou equivalente técnico</t>
  </si>
  <si>
    <t>Arandela de sobrepor ip 65 - com rosca e27 e uma lâmpada para uma lâmpada, conforme memorial descritivo</t>
  </si>
  <si>
    <t>Conector rj45 fêmea cat. 6, conforme memorial descritivo, ref. Furukawa ou equivalente técnico   (para pccs)</t>
  </si>
  <si>
    <t>Conector rj45 fêmea cat. 6, conforme memorial descritivo compatível com espera das mesas das ilhas de trabalho, ref. Furukawa ou equivalente técnico   (para mesas das ilhas)</t>
  </si>
  <si>
    <t>Plugue rj45 macho cat. 6, conforme memorial descritivo (ligação das mesas das ilhas nos pccs), ref. Furukawa ou equivalente técnico   (ligação dos pontos de piso aos pccs)</t>
  </si>
  <si>
    <t>Patch cord, cat.6,  1,5m  ref. Furukawa ou equivalente técnico (ligação de equipamentos às tomadas nas mesas das ilhas)</t>
  </si>
  <si>
    <t>Patch cord, cat.6,  2,5m  ref. Furukawa ou equivalente técnico (ligação de equipamentos às tomadas nas mesas de demais locais)</t>
  </si>
  <si>
    <t>Patch cord, cat.6,  4,0m  ref. Furukawa ou equivalente técnico (ligação dos pccs nos rack's)</t>
  </si>
  <si>
    <t>Patch cord, cat.6,  2,5m  ref. Furukawa ou equivalente técnico (ligação dos pccs nos rcacks)</t>
  </si>
  <si>
    <t>Conector rj45 fêmea cat. 6, conforme memorial descritivo, ref. Furukawa ou equivalente técnico   (para racks)</t>
  </si>
  <si>
    <t xml:space="preserve">Guia de cabos  (organizador) metálico, altura = 1 u largura - 19" (polegadas)  para racks de 19" instalado  - ref. Furukawa ou equivalente técnico , conforme memorial descritivo </t>
  </si>
  <si>
    <t>Régua de tomadas elétricas, 1ux19"  com 8 tomadas 2p+t  de acordo com a nbr 13249, em ângulo de 45º  para  rack's de 19" - ref. Pier telecom ou equivalente técnico, conforme memorial descritivo item 6.6</t>
  </si>
  <si>
    <t>Conector rj45 fêmea cat. 6, conforme memorial descritivo, ref. Furukawa ou equivalente técnico   (para wi fi e controle de acesso)</t>
  </si>
  <si>
    <t>Plugue rj45 macho cat. 6, conforme memorial descritivo (ligação das mesas das ilhas nos pccs), ref. Furukawa ou equivalente técnico    (ligação de rack de ativos no andar ao rack de concentradores do banco no andar  térreo)</t>
  </si>
  <si>
    <t>Porta equipamentos  ref. Dt.64444.10 p/três blocos com um bloco c/furo central ref. Dutotec dt.99530.00, mais dois blocos cegos ref. Dutotec dt 99430.00 ou equivalente técnico(pontos alarme nas paredes e teclado).</t>
  </si>
  <si>
    <t>Caixa tipo T  condulete em liga de alumínio (tampa e caixa) com pintura em epóxi poliéster na cor cinza, ref. Tramontina, Wetzel ou equivalente técnico,  ø 25 mm</t>
  </si>
  <si>
    <t xml:space="preserve">Conector rj45 fêmea cat. 6, ref. Furukawa ou equivalente técnico conforme memorial descritivo </t>
  </si>
  <si>
    <t>Válvula de escoamento para mictório, deca, decamatic 2570c ou similar</t>
  </si>
  <si>
    <t>Isolamento térmico para tubulação de dreno dos condicionadores diâmetro 32mm</t>
  </si>
  <si>
    <t>Isolamento térmico para tubulação de dreno dos condicionadores diâmetro 110mm</t>
  </si>
  <si>
    <t>Junta de derivação em forma de "y" para tubulações (multikit/refnet) (ref.: khrp26a22t)</t>
  </si>
  <si>
    <t>Junta de derivação em forma de "y" para tubulações (multikit/refnet) (ref.: khrp26a33t)</t>
  </si>
  <si>
    <t>Junta de derivação em forma de "y" para tubulações (multikit/refnet) (ref.: khrp26a72t)</t>
  </si>
  <si>
    <t>Junta de derivação em forma de "y" para tubulações (multikit/refnet) (ref.: khrp26a73t + khrp26m73tp)</t>
  </si>
  <si>
    <t>Fornecimento de gás nitrogênio</t>
  </si>
  <si>
    <t>Solda Foscoper</t>
  </si>
  <si>
    <t>Eletrocalha metálica perfurada para proteção das linhas frigorígena no exterior, 400x100mm</t>
  </si>
  <si>
    <t>Válvula de bloqueio para serviço do tipo esfera, modelo GBC, com o corpo fabricado em latão e as conexões em cobre, de via reta. Suporta alta pressão de trabalho para fluido R410A (ref.: Danfoss, ou equivalente técnico). Bitola ø1/4".</t>
  </si>
  <si>
    <t>Válvula de bloqueio para serviço do tipo esfera, modelo GBC, com o corpo fabricado em latão e as conexões em cobre, de via reta. Suporta alta pressão de trabalho para fluido R410A (ref.: Danfoss, ou equivalente técnico). Bitola ø3/8".</t>
  </si>
  <si>
    <t>Válvula de bloqueio para serviço do tipo esfera, modelo GBC, com o corpo fabricado em latão e as conexões em cobre, de via reta. Suporta alta pressão de trabalho para fluido R410A (ref.: Danfoss, ou equivalente técnico). Bitola ø1/2".</t>
  </si>
  <si>
    <t>Válvula de bloqueio para serviço do tipo esfera, modelo GBC, com o corpo fabricado em latão e as conexões em cobre, de via reta. Suporta alta pressão de trabalho para fluido R410A (ref.: Danfoss, ou equivalente técnico). Bitola ø5/8".</t>
  </si>
  <si>
    <t>Aplicação de adesivo estrutural base resina epóxi, fluido, sikAdur 32 (consumo=1,67 kg/m² p/ 1mm de esp), sikA ou similar, aplicação:ancoragem de cabos,colagem elementos pré-moldados,fixação de chumbadores,juntas de concretagem(frias), etc.</t>
  </si>
  <si>
    <t>Divisória de granito branco Dallas</t>
  </si>
  <si>
    <t>Porcelanato 60x60 Eliane Bianco plus - rejunte epóxi máxim cinza platina</t>
  </si>
  <si>
    <t>Rodapé 10x60 Eliane bianco plus - rejunte epóxi máximo cinza platina</t>
  </si>
  <si>
    <t>Interruptor dr corrente nominal 25 Amperes, bipolar, sensibilidade 30ma ref. Schneider easy 9 ou equivalente técnico  (bipolar)</t>
  </si>
  <si>
    <t>Caixa tipo X condulete em liga de alumínio (tampa e caixa) com pintura em epóxi poliéster na cor cinza, ref. Tramontina, Wetzel ou equivalente técnico,   ø25 mm (1")</t>
  </si>
  <si>
    <t>Caixa tipo T condulete em liga de alumínio (tampa e caixa) com pintura em epóxi poliéster na cor cinza, ref. Tramontina, Wetzel ou equivalente técnico, ø 25mm(1").</t>
  </si>
  <si>
    <t>Remoção de entulho com caçamba metálica, independente da distância do local de despejo</t>
  </si>
  <si>
    <t>Patch panel 24 portas p/ rack 19" categoria 6, descarregado, ref. Furukawa ou equivalente técnico, conforme memorial descritivo</t>
  </si>
  <si>
    <t xml:space="preserve">Abertura de rasgos para instalação de canaletas elétricas de piso </t>
  </si>
  <si>
    <t>LX3 - Lixeira com pedal Tramontina</t>
  </si>
  <si>
    <t>LX7 - Lixeira de pedal 25l Astra</t>
  </si>
  <si>
    <t>1016</t>
  </si>
  <si>
    <t xml:space="preserve">Placa 13 - 158x316 - placa saída com seta para a esquerda </t>
  </si>
  <si>
    <t>Placa 16 - 159x316 - placa de escada subindo</t>
  </si>
  <si>
    <t xml:space="preserve"> Assento plástico para bacia sanitária REF. DECA AP 50, cor 37, branco gelo</t>
  </si>
  <si>
    <t>Sinalização de emergência- (Placas instaladas)</t>
  </si>
  <si>
    <t xml:space="preserve"> Limpeza permanente da obra.</t>
  </si>
  <si>
    <t>Adicional noturno</t>
  </si>
  <si>
    <t>Esquadrias de madeira e metálicas</t>
  </si>
  <si>
    <t>Extintor incêndio tp pó químico 6kg - 3A: 20-B:C - fornecimento e instalação</t>
  </si>
  <si>
    <t>Extintor de co2 6kg - 5-B:C -  fornecimento e instalação</t>
  </si>
  <si>
    <t>Corrimão escadas 1  e escada 2 em tubo de aço inox ø=1 1/2", duplo com acabamento polido. Fornecimento e colocação</t>
  </si>
  <si>
    <t xml:space="preserve">GUA-02  Guarda-corpo e montantes flageados em tubo de aço inox ø=5cm, com travessas horizontais em tubo inox ø=3,5cm </t>
  </si>
  <si>
    <t xml:space="preserve">SF02- 250X75X25 cm Shaft em mdf Duratex prata com porta pivotante </t>
  </si>
  <si>
    <t xml:space="preserve">SF01 - 250X75X20 cm Shaft em mdf Duratex prata com porta pivotante </t>
  </si>
  <si>
    <t xml:space="preserve">SF04 - 390X250X4 cm Portas de mdf Duratex prata de fechamento de cd elétrico </t>
  </si>
  <si>
    <t xml:space="preserve">SF05 - 250X321X80 cm Revestimento em mdf Duratex prata de shaft na com duas portas pivotantes </t>
  </si>
  <si>
    <t>SF09 - 50X180 cm Porta de MDF Duratex prata para fechamento de shaft</t>
  </si>
  <si>
    <t xml:space="preserve">SF08 - 120X180 cm Porta dupla de MDF revestido com espelho para fechamento de shaft </t>
  </si>
  <si>
    <t>PM03 - Porta camarão venezianada em madeira 335x250cm</t>
  </si>
  <si>
    <t>Película adesiva jateada branca sobre vidro</t>
  </si>
  <si>
    <t>Cabo de cobre de cobre, isolação 600/1000V- em HEPR - 90°C,  livre de Halogênio, 3 veias de condutores 2,5mm² , ref. Prysmian Afumex Flex 1KV ou equivalente técnico- ligação das luminárias.</t>
  </si>
  <si>
    <t>Cabo de cobre tipo PP, encordoamento classe 5, isolação 300/500v,  2 veias de condutores 1,5mm² , ref. Prysmian PP Afumex ou equivalente técnico</t>
  </si>
  <si>
    <t>Cabo de cobre tipo PP, encordoamento classe 5, isolação 300/500v,  3 veias de condutores 2,5mm² , ref. Prysmian PP Afumex ou equivalente técnico</t>
  </si>
  <si>
    <t xml:space="preserve">Infraestrutura necessária para sistema de detecção e alarme de incêndio </t>
  </si>
  <si>
    <t>II</t>
  </si>
  <si>
    <t>PAVIMENTO SUB SOLO</t>
  </si>
  <si>
    <t>Cabo de cobre, têmpera mole, unipolar, flexível, encordoamento classe 5, coberto com composto termoplástico poliolefínico não halogenado, com características de não propagação e auto extinção de fogo,  seção 240,0 mm² isolação 0,6/1kv - 90° C - HEPR , com conexões, fixações e acessórios  Ref. Prysmian - Cab Afumex 0,6/1kV-</t>
  </si>
  <si>
    <t>III</t>
  </si>
  <si>
    <t>PAVIMENTO TÉRREO</t>
  </si>
  <si>
    <t>Cabo utp 4 pares 24 awg lszh (não halogenado)  cat.6, ref. Furukawa ou equivalente técnico conforme memorial descritivo (ligação dos pontos ao pcc)</t>
  </si>
  <si>
    <t>Patch cord, cat.6,  4,0m  ref. Furukawa ou equivalente técnico (ligação  nos rack's)</t>
  </si>
  <si>
    <t>Patch panel de 24 portas cat. 6, descarregado, marca: furukAwa ou equivalente técnico (racks)</t>
  </si>
  <si>
    <t>Caixa tipo  T condulete em liga de alumínio (tampa e caixa) com pintura em epóxi poliéster na cor cinza, ref. Tramontina, Wetzel ou equivalente técnico,  ø 25 mm</t>
  </si>
  <si>
    <t>Cabo utp 4 pares 24 awg lszh (não halogenado)  cat.6, ref. Furukawa ou equivalente técnico conforme memorial descritivo</t>
  </si>
  <si>
    <t>Infraestrutura necessária para sistema de detecção e alarme de incêndio cftv</t>
  </si>
  <si>
    <t>Eletroduto de ferro do tipo galvanizado, semi-pesado, da carboinox , tomell ou equivalente técnico ø 25mm (1") (qdac-4 +qd-copa-4)</t>
  </si>
  <si>
    <t xml:space="preserve">Eletroduto de ferro do tipo galvanizado, semi-pesado, da carboinox , tomell ou equivalente técnico, ø 32mm (1.1/4")  (qdee-le-4, qdlt-le-4 e qdlt-ld-4) </t>
  </si>
  <si>
    <t>Eletroduto de ferro do tipo galvanizado, semi-pesado, da Carboinox , Tomell ou equivalente técnico, ø 50mm (2")  (QGDEE-4 )</t>
  </si>
  <si>
    <t>Eletroduto de ferro do tipo galvanizado, semi-pesado, da carboinox , tomell ou equivalente técnico, ø 40mm (1.1/2")  (qdee-ld-4)</t>
  </si>
  <si>
    <t>Leito reforçado para sustentação de cabos 400x100mm</t>
  </si>
  <si>
    <t>Curva vertical interna 90° para canaleta de aço galvanizado 70mmx20mm com tampa de encaixe com reforços transversais , ref. Mopa produto mopaduto 70x25mm ( rede de cabeamento estruturado)</t>
  </si>
  <si>
    <t>Curva vertical interna 90° para canaleta de aço galvanizado  73mmx25mm dupla, (rede elétrica comum e estabilizada - infraestrutura compartilhada de piso)</t>
  </si>
  <si>
    <t>Caixa específica no piso tipo dutotec, ref.: dt 71904.22, com tampa  DE AÇO GALVANIZADO A FOGO + colarinho dutotec ref. 71930.20 + fundo metálico de fechamento dutotec ref. Dt.71905.22 +adaptador metálico 50mm dutotec ref.  Dt.72524.20 ou equivalente técnico (caixas de passagem vazias)</t>
  </si>
  <si>
    <t>Totem metálico Dutotec,Plus Light, REF. DT 76386.03 com esperas para 2 pontos de elétrica e 2 pontos de lógica categoria 6 ou equivalente técnico (recepção)</t>
  </si>
  <si>
    <t>Cabo de cobre, têmpera mole, unipolar, flexível, encordoamento classe 5, coberto com composto termoplástico poliolefínico não halogenado, com características de não propagação e auto extinção de fogo,  seção 6,0 mm² isolação 0,6/1kv - 90° c - hepr , com conexões, fixações e acessórios  ref. Prysmian - cab Afumex 0,6/1kv- - alimentador dos quadros qd-copa e qdac)</t>
  </si>
  <si>
    <t>3X91926</t>
  </si>
  <si>
    <t>Cabo de cobre de cobre, isolação 600/1000V- em HEPR - 90°C,  livre de Halogênio, 3 veias de condutores 2,5mm² , ref. Prysmian Afumex Flex 1KV ou equivalente técnico- ligação das luminárias</t>
  </si>
  <si>
    <t>Tampa para condulete 1" com  uma tomadas tipo bloco nbr.10a (vermelha - rede comum-iluminação de emergência</t>
  </si>
  <si>
    <t>Quadro elétrico de sobrepor com capacidade mínima trifásica para 100A, espaço para disjuntor geral trifásico de 63A, com dimensões mínimas de 750mmx550mmx220mm (AxLxP),conforme projeto, completo para 40 elementos, com conexões, fixações, identificações e acessórios, Ref. Metalúrgica Atlanta ou Equivalente Técnico - QDEE-LD-4</t>
  </si>
  <si>
    <t>Quadro elétrico de sobrepor com capacidade mínima trifásica para 100A, espaço para disjuntor geral trifásico de 32A, com dimensões mínimas de 500mmx550mmx180mm (axlxp),conforme projeto, completo para 32 elementos, com conexões, fixações, identificações e acessórios, ref. Metalúrgica Atlanta ou equivalente técnico - QD-COPA</t>
  </si>
  <si>
    <t>Quadro elétrico de sobrepor com capacidade mínima trifásica para 200A, espaço para disjuntor geral trifásico de 125A, com dimensões mínimas de 750mmx550mmx220mm (AxLxP),conforme projeto, completo para 32 elementos, com conexões, fixações, identificações e acessórios, Ref. Metalúrgica Atlanta ou Equivalente Técnico - QGEE-4</t>
  </si>
  <si>
    <t>Reforma de quadro elétrico, com a retirada dos equipamentos (disjuntores, barramentos, etc.) Internos existententes, reaproveitamento da caixa externa e tampa, com a instalação de barramento trifásico compatível com no mínimo 100 Amperes e minidisjuntores tipo din., mais barra de aterramento + barra para neutro, sendo estes dois últimos também pára 100 Amperes, instalação de trilhos din. para suportar disjuntores e idrs bem como dpss, instalação de proteção de policarbonato transparente e identificação de circuitos (QDLT-LD-4 e QDLT-LE-4 )</t>
  </si>
  <si>
    <t>Reforma de quadro elétrico, com a retirada dos equipamentos (disjuntores, barramentos, etc.) Internos existententes, reaproveitamento da caixa externa e tampa, com a instalação de barramento trifásico compatível com no mínimo 200 amperes e disjuntores tipo caixa moldada, mais barra de aterramento + barra para neutro, sendo estes dois últimos também para 200 amperes, instalação de proteção de policarbonato transparente e identificação de circuitos (QDG-4)</t>
  </si>
  <si>
    <t>Cabo de cobre de cobre, isolação 600/1000V- em HEPR - 90°C,  livre de Halogênio, 3 veias de condutores 2,5mm² , ref. Prysmian Afumex Flex 1KV ou equivalente técnico- ligação das mesas</t>
  </si>
  <si>
    <t>Módulo de embutir em mesa (compatível com orifício da mesa)  uma tomadatipo bloco nbr.10a (preta - rede estabilizada)</t>
  </si>
  <si>
    <t>Tomada pezzy (bloco) 20 ampéres 2p+t - da Dutotec cor vermelha (rede comum)para caixa de piso square rotation - ref. Dx 99231-20  ou equivalente técnico</t>
  </si>
  <si>
    <t>Central de Interruptores, composta por caixa de sobrepor com tampa de abrir, com 2 fechos de segurança e duas dobradiças, em aço 24USG, pintado em tinta epóxi cor cinza Raal, nas dimensões de 7ocm(l) x 75cm(h) x 15cm(p) , nesta tampa deverão ser instalados 12 interruptores 2 secções simples,4 interruptores 1 seção simples e um interruptor três secções paralelos, todos linha Pial Plus cor branca , com placas, conforme detalhe do em projeto</t>
  </si>
  <si>
    <t>Conector rj45 fêmea cat. 6, conforme memorial descritivo, ref. Furukawa ou equivalente técnico  (pontos de parede - alarme, arquivo e copa)</t>
  </si>
  <si>
    <t>Conector rj45 fêmea cat. 6, tipo keystone, dutotec para instalação em caixa de piso, ref. Qm-99044-00 ou equivalente técnico   (para caixas de piso dutotec /totem)</t>
  </si>
  <si>
    <t>Rack aberto 44/45u x 19" x 600mm - completo -com organizadores laterais verticais de alta capacidade, com um organizador horizontal também de alta capacidade, conforme descrito no memorial descritivo  - ref. Furukawa ou equivalente técnico</t>
  </si>
  <si>
    <t>Distribuidor interno óptico, para 24 fibras, 1u x 19" para rack, com conectores lc, ref. Furukawa ou equivanete técnico (rack de ativos do andar + rack operadoras- térreo)</t>
  </si>
  <si>
    <t>Cabo utp 4 pares 24 awg lszh (não halogenado)  cat.6, ref. Furukawa ou equivalente técnico conforme memorial descritivo (ligação dos pontos aos pccs)</t>
  </si>
  <si>
    <t>Cabo utp 4 pares 24 awg lszh (não halogenado)  cat.6, ref. Furukawa ou equivalente técnico conforme memorial descritivo (ligação dos pontos de w-fi e controle de acesso ao rack)</t>
  </si>
  <si>
    <t>Cabo utp 4 pares 24 awg lszh (não halogenado)  cat.6, ref. Furukawa ou equivalente técnico conforme memorial descritivo (ligação dos pccs  ao rack)</t>
  </si>
  <si>
    <t>Cabo utp 4 pares 24 awg lszh (não halogenado)  cat.6, ref. Furukawa ou equivalente técnico conforme memorial descritivo (Câmeras de CFTV)</t>
  </si>
  <si>
    <t>Cabo utp 4 pares 24 awg lszh (não halogenado)  cat.6, ref. Furukawa ou equivalente técnico conforme memorial descritivo (interligação com térreo)</t>
  </si>
  <si>
    <t>Redução concêntrica de 400mm para 200mm para Eletrocalha perfurada 400x100mm , aço galvanizado, Eletropoll Ref. EL1325  com tampa de encaixa  Ref. Eletropoll 1373  ou equivalentes técnicoas , com acessórios de conexão</t>
  </si>
  <si>
    <t>Eletrocalha pwefurada 400x100mm , aço galvanizado. Ref. Eletropoll 13302 (Ref. EL 1302 400 x 100 #22 GF)  com tampa de encaixa  Ref. Eletropoll 1304 com Suportes de fixação EL 1397 e tirantes distanciados 1,5m ou equivalentes técnicoas , com acessórios de conexão</t>
  </si>
  <si>
    <t>Curva de inversão perfurada 400mm para Eletrocalha perfurada 400x100mm , aço galvanizado, Eletropoll Ref. EL1329  com tampa de encaixa  Ref. Eletropoll 1377  ou equivalentes técnicoas , com acessórios de conexão</t>
  </si>
  <si>
    <t>Eletrocalha perfurada 200x100mm , aço galvanizado,  Ref. Eletropoll 13302 (Ref. EL 1302 200 x 100 #22 GF)  com tampa de encaixa  Ref. Eletropoll 1304 com Suportes de fixação EL 1397 e tirantes distanciados 1,5m ou equivalentes técnicoas , com acessórios de conexão</t>
  </si>
  <si>
    <t>Eletroduto de ferro do tipo galvanizado, galvanizado a fogo, pesado, da Carboinox , Tomell ou equivalente técnico, ø 100mm (4")  (QD-COBER)</t>
  </si>
  <si>
    <t>Caixa de aço galvanizado 40x40x20cm com tampa</t>
  </si>
  <si>
    <t>Cabo de cobre, têmpera mole, unipolar, flexível, encordoamento classe 5, coberto com composto termoplástico poliolefínico não halogenado, com características de não propagação e auto extinção de fogo,  seção 25,0 mm² isolação 0,6/1kv - 90° C - HEPR , com conexões, fixações e acessórios  Ref. Prysmian - Cab Afumex 0,6/1kV-</t>
  </si>
  <si>
    <t>Disjuntor Tripolar , corrente nominal 800 A Corrente de interrupção mínima - 45kA/230V   - Ref. Siemens tipo3VT4  ou equivalente técnico</t>
  </si>
  <si>
    <t>Eletroduto de PVC Rígido, roscável, Tigre, Amanco ou equivalente técnico ø 32mm (1")</t>
  </si>
  <si>
    <t>Válvula de bloqueio para serviço do tipo esfera, modelo GBC, com o corpo fabricado em latão e as conexões em cobre, de via reta. Suporta alta pressão de trabalho para fluido R410A (ref.: Danfoss, ou equivalente técnico). Bitola ø3/4".</t>
  </si>
  <si>
    <t>Isolamento térmico para tubulação de dreno, ø40mm</t>
  </si>
  <si>
    <t>Caixa plástica de passagem para split hi-wall</t>
  </si>
  <si>
    <t>Cano PVC marrom, ø32mm, para ligação dos drenos dos condicionadores aos pontos de ralo</t>
  </si>
  <si>
    <t>Cano PVC marrom, ø40mm, para ligação dos drenos dos condicionadores aos pontos de ralo</t>
  </si>
  <si>
    <t>Eletroduto corrugado 1/2" leve cinza</t>
  </si>
  <si>
    <t>Controle remoto de navegação com display, programação horária/semanal, ajuste de funções, para unidade evaporadora built in</t>
  </si>
  <si>
    <t>Controle remoto central com display LCD, com funções básicas e indicação de código de mau funcionamento.</t>
  </si>
  <si>
    <t>Cano de cobre ø1 1/2", esp. Parede 1,58mm, incluindo curvas e acessórios</t>
  </si>
  <si>
    <t>Kit de tubulação para conexões múltiplas - 3 unidades externas (ref.: BHFP22P151)</t>
  </si>
  <si>
    <t>Isolamento térmico para tubulação de dreno, ø32mm</t>
  </si>
  <si>
    <t>Interruptor  On/OFF, para ventilador de exaustão</t>
  </si>
  <si>
    <t>Tubo circular em pvc linha leve, ø250mm</t>
  </si>
  <si>
    <t>Duto circular flexível fabricado em alumínio, poliéster e arame bronzeado 10"</t>
  </si>
  <si>
    <t>Duto circular flexível com isolamento térmico/acústico 6"</t>
  </si>
  <si>
    <t>Duto circular flexível com isolamento térmico/acústico 8"</t>
  </si>
  <si>
    <t>Tomada de ar exterior equipada com veneziana metálica, tela de proteção, registro, filtro g4, 1200x300 mm</t>
  </si>
  <si>
    <t>Unidade evaporadora tipo hi-wall, 1.25 hp. (fornecimento e instalação)</t>
  </si>
  <si>
    <t>Unidade evaporadora tipo duto embutido 100% ar externo, 8.0 hp. (fornecimento e instalação)</t>
  </si>
  <si>
    <t>Unidade evaporadora tipo cassete, 1.25 hp. (fornecimento e instalação)</t>
  </si>
  <si>
    <t>Unidade evaporadora tipo Cassete, 2.5 HP. (fornecimento e instalação)</t>
  </si>
  <si>
    <t>Unidade evaporadora tipo Cassete, 3,2 HP. (fornecimento e instalação)</t>
  </si>
  <si>
    <t>Painel decorativo para unidade evaporadora tipo cassete.</t>
  </si>
  <si>
    <t>Tê de redução, pvc, soldável, DN 75 mm x 50 mm, instalado em prumada de água - fornecimento e instalação. AF_12/2014</t>
  </si>
  <si>
    <t>Luva de redução, pvc, soldável, DN 50 mm x 25 mm, instalado em prumada de água - fornecimento e instalação. AF_12/2014</t>
  </si>
  <si>
    <t>Administração da obra  3 meses</t>
  </si>
  <si>
    <t>Eletroduto de ferro do tipo galvanizado, galvanizado a fogo, pesado, da Carboinox , Tomell ou equivalente técnico, ø 25mm (1")  (EXAUSTOR)</t>
  </si>
  <si>
    <t>Caixa tipo condulete em liga de alumínio (tampa e caixa) com pintura em epoxi poliester na cor cinza, Ref. Tramontina, Wetzel pou equivalente técnico,   ø25 mm (1")</t>
  </si>
  <si>
    <t>Cabo de cobre, têmpera mole, unipolar, flexível, encordoamento classe 5, coberto com composto termoplástico poliolefínico não halogenado, com características de não propagação e auto extinção de fogo,  seção 35,0 mm² isolação 0,6/1kv - 90° C - HEPR , com conexões, fixações e acessórios  Ref. Prysmian - Cab Afumex 0,6/1kV-</t>
  </si>
  <si>
    <t xml:space="preserve">Eletrodutos metálicos instalação aparente com caixas metálicas e sem enfiação </t>
  </si>
  <si>
    <t>Caixa tipo condulete em liga de alumínio (tampa e caixa) com pintura em epoxi poliester na cor cinza, Ref. Tramontina, Wetzel pou equivalente técnico,   ø100 mm (4")</t>
  </si>
  <si>
    <t>.1</t>
  </si>
  <si>
    <t>.2</t>
  </si>
  <si>
    <t>.3</t>
  </si>
  <si>
    <t>OBRAS CIVIS</t>
  </si>
  <si>
    <t>IV</t>
  </si>
  <si>
    <t>V</t>
  </si>
  <si>
    <t>3.1.1</t>
  </si>
  <si>
    <t>3.1.1.1</t>
  </si>
  <si>
    <t xml:space="preserve">INSTALAÇÕES ELÉTRICAS PAVIMENTO </t>
  </si>
  <si>
    <t>.4</t>
  </si>
  <si>
    <t>.5</t>
  </si>
  <si>
    <t>.6</t>
  </si>
  <si>
    <t>.7</t>
  </si>
  <si>
    <t>.8</t>
  </si>
  <si>
    <t>.9</t>
  </si>
  <si>
    <t>.10</t>
  </si>
  <si>
    <t>.11</t>
  </si>
  <si>
    <t>.12</t>
  </si>
  <si>
    <t>.13</t>
  </si>
  <si>
    <t>.14</t>
  </si>
  <si>
    <t>.15</t>
  </si>
  <si>
    <t>.16</t>
  </si>
  <si>
    <t>.17</t>
  </si>
  <si>
    <t>.18</t>
  </si>
  <si>
    <t>Instalações hidraulicas</t>
  </si>
  <si>
    <t>INSTALAÇÕES DE AR CONDICIONADO</t>
  </si>
  <si>
    <t>%</t>
  </si>
  <si>
    <t>R$</t>
  </si>
  <si>
    <t>2.3</t>
  </si>
  <si>
    <t>2.4</t>
  </si>
  <si>
    <t>2.5</t>
  </si>
  <si>
    <t>2.6</t>
  </si>
  <si>
    <t>2.7</t>
  </si>
  <si>
    <t>2.8</t>
  </si>
  <si>
    <t>2.9</t>
  </si>
  <si>
    <t>5.1</t>
  </si>
  <si>
    <t>5.2</t>
  </si>
  <si>
    <t>5.3</t>
  </si>
  <si>
    <t>5.4</t>
  </si>
  <si>
    <t>3.2.1</t>
  </si>
  <si>
    <t>SF03- 250X364X64 cm Painel de MDF Duratex    prata com fecho clik 4 portas de abir/fechamento shafts</t>
  </si>
  <si>
    <t>Sanca em gesso convencional fechada e cortineiro, altura entre 20 e 30cm</t>
  </si>
  <si>
    <t xml:space="preserve">Aplicação manual de pintura com tinta acrílica acetinada em gesso, duas demãos. </t>
  </si>
  <si>
    <t>M10 - Mesa branca- 210x45 h= 72cm</t>
  </si>
  <si>
    <t xml:space="preserve">BDI EQUIP. </t>
  </si>
  <si>
    <t>BDI GERAL</t>
  </si>
  <si>
    <t>2.1.2</t>
  </si>
  <si>
    <t>2.2</t>
  </si>
  <si>
    <t>.19</t>
  </si>
  <si>
    <t>.20</t>
  </si>
  <si>
    <t>.21</t>
  </si>
  <si>
    <t>.22</t>
  </si>
  <si>
    <t>3.2.1.1</t>
  </si>
  <si>
    <t>3.2.1.2</t>
  </si>
  <si>
    <t>3.2.2</t>
  </si>
  <si>
    <t>3.2.2.1</t>
  </si>
  <si>
    <t>3.2.3</t>
  </si>
  <si>
    <t>3.2.3.1</t>
  </si>
  <si>
    <t>3.3.1</t>
  </si>
  <si>
    <t>3.3.1.1</t>
  </si>
  <si>
    <t>3.1.1.2</t>
  </si>
  <si>
    <t>3.3.2</t>
  </si>
  <si>
    <t>3.3.2.1</t>
  </si>
  <si>
    <t>3.3.3</t>
  </si>
  <si>
    <t>3.3.3.1</t>
  </si>
  <si>
    <t>3.3.4</t>
  </si>
  <si>
    <t>3.3.4.1</t>
  </si>
  <si>
    <t>.23</t>
  </si>
  <si>
    <t>.24</t>
  </si>
  <si>
    <t>.25</t>
  </si>
  <si>
    <t>.26</t>
  </si>
  <si>
    <t>.27</t>
  </si>
  <si>
    <t>.28</t>
  </si>
  <si>
    <t>.29</t>
  </si>
  <si>
    <t>.30</t>
  </si>
  <si>
    <t>.31</t>
  </si>
  <si>
    <t>.32</t>
  </si>
  <si>
    <t>.33</t>
  </si>
  <si>
    <t>.34</t>
  </si>
  <si>
    <t>.35</t>
  </si>
  <si>
    <t>.36</t>
  </si>
  <si>
    <t>.37</t>
  </si>
  <si>
    <t>.38</t>
  </si>
  <si>
    <t>.39</t>
  </si>
  <si>
    <t>3.3.4.2</t>
  </si>
  <si>
    <t>3.3.4.3</t>
  </si>
  <si>
    <t>3.3.5</t>
  </si>
  <si>
    <t>3.3.5.1</t>
  </si>
  <si>
    <t>3.3.5.2</t>
  </si>
  <si>
    <t>3.3.6</t>
  </si>
  <si>
    <t>3.3.6.1</t>
  </si>
  <si>
    <t>3.3.7</t>
  </si>
  <si>
    <t>3.3.7.1</t>
  </si>
  <si>
    <t>3.3.8</t>
  </si>
  <si>
    <t>3.3.8.1</t>
  </si>
  <si>
    <t>3.4.1</t>
  </si>
  <si>
    <t>3.4.1.1</t>
  </si>
  <si>
    <t>3.4.2</t>
  </si>
  <si>
    <t>3.4.2.1</t>
  </si>
  <si>
    <t>4.1</t>
  </si>
  <si>
    <t>4.1.1</t>
  </si>
  <si>
    <t>4.1.2</t>
  </si>
  <si>
    <t>4.1.3</t>
  </si>
  <si>
    <t>4.2</t>
  </si>
  <si>
    <t>4.2.1</t>
  </si>
  <si>
    <t>4.2.2</t>
  </si>
  <si>
    <t>4.2.3</t>
  </si>
  <si>
    <t>4.2.4</t>
  </si>
  <si>
    <t>PLANILHA ORÇAMENTÁRIA</t>
  </si>
  <si>
    <t>Caixa tipo T condulete em liga de alumínio (tampa e caixa) com pintura em epóxi poliéster na cor cinza, ref. Tramontina, Wetzel ou equivalente técnico, ø 32mm(1.1/4").</t>
  </si>
  <si>
    <t>Caixa tipo T condulete em liga de alumínio (tampa e caixa) com pintura em epóxi poliéster na cor cinza, ref. Tramontina, Wetzel ou equivalente técnico, ø 40mm(1.1/2").</t>
  </si>
  <si>
    <t>Eletroduto de ferro do tipo galvanizado, semi-pesado, da carboinox , tomell ou equivalente técnico ø 32mm (1.1/4")</t>
  </si>
  <si>
    <t>Eletroduto de ferro do tipo galvanizado, semi-pesado, da carboinox , tomell ou equivalente técnico ø 40mm (1.1/2")</t>
  </si>
  <si>
    <t>Rack tamanho 12U x 19" x 600mm - Completo - Grau de proteção IP 20, com uma bandeja, fechaduras em todas as aberturas, porta frontal e teto em aço cego e laterais com aletas para ventilação, conforme memorial descritivo  - Ref. Wolmer, Cartoom's ou equivalente técnico</t>
  </si>
  <si>
    <t>xxx</t>
  </si>
  <si>
    <t>Testes de cor</t>
  </si>
  <si>
    <t>Litro</t>
  </si>
  <si>
    <t>Persiana Rolô</t>
  </si>
  <si>
    <t>PM04 - Porta em madeira ripada 8mm 162x250cm</t>
  </si>
  <si>
    <t>APLICAÇÃO E LIXAMENTO DE MASSA LÁTEX EM PAREDES, UMA DEMÃO</t>
  </si>
  <si>
    <t>APLICAÇÃO E LIXAMENTO DE MASSA LÁTEX EM TETO, UMA DEMÃO</t>
  </si>
  <si>
    <t>Data</t>
  </si>
  <si>
    <t xml:space="preserve"> dez/21</t>
  </si>
  <si>
    <t xml:space="preserve"> mar/22</t>
  </si>
  <si>
    <t xml:space="preserve"> fev/22</t>
  </si>
  <si>
    <t>Detector de fumaça endereçável, com base, para instalação no teto, conforme especificação no memorial descritivo</t>
  </si>
  <si>
    <t>Detector Térmico endereçável, com base, para instalação no teto, conforme especificação no memorial descritivo</t>
  </si>
  <si>
    <t xml:space="preserve">  mar/22</t>
  </si>
  <si>
    <t>Divisória cegas de madeira mdf - DIVDESIGN</t>
  </si>
  <si>
    <t>Divisória de vidro LAMINADO duplo com persiana no meio - DIVDESIGN</t>
  </si>
  <si>
    <t>Interruptor bipolar tecla única - grafite - DIVDESIGN</t>
  </si>
  <si>
    <t>Coluna de interruptor com h=2,55m - DIVDESIGN</t>
  </si>
  <si>
    <t>Piso vinilico Durafloor Inova Londres 91,4x91,4cm</t>
  </si>
  <si>
    <t>Tapete sb medida redondo raio de 2,25m Belgotex BellaVista Alacarte - 2un</t>
  </si>
  <si>
    <t>Armário de cozinha em mdf Duratex verde sob medida 435x90x60cm</t>
  </si>
  <si>
    <t>VG - vaso vietnamita para vegetação</t>
  </si>
  <si>
    <t>VG -prato para vaso</t>
  </si>
  <si>
    <t>VG - ficus benjamina h=1,00m</t>
  </si>
  <si>
    <t>Movel para TV em MDF freijó natura - Fibraplac com interno MDF branco com portas</t>
  </si>
  <si>
    <t>Painel do Hall ripado em MDF Wenge, com logo de cubos em espelho e Letreiro em Inox "Banrisul Consórcios"</t>
  </si>
  <si>
    <t>Porcelanato Eliane Flat 59x118,2</t>
  </si>
  <si>
    <t>Porcelanato 60x120 - Portobello Artsy Cement</t>
  </si>
  <si>
    <t>Divisória de vidro LAMINADO - DIV19 - ENTRE COPA E SALÃO - DIVDESIGN</t>
  </si>
  <si>
    <t>Diferença tinta cinza condor ref. Rollfor - DIVDESIGN</t>
  </si>
  <si>
    <t>Diferença fórmica L13 Grafito - DIVDESIGN</t>
  </si>
  <si>
    <t>PDIV - Porta de divisória em mdf Duratex prata 90x250cm - DIVDESIGN</t>
  </si>
  <si>
    <t>Engenheiro da obra (integral)</t>
  </si>
  <si>
    <t>Mestre da obra (integral)</t>
  </si>
  <si>
    <t xml:space="preserve">Porta corta-fogo P90 - fornecimento e instalação </t>
  </si>
  <si>
    <t xml:space="preserve">Pietre Colorate - pedra caxambu branca 54x54cm </t>
  </si>
  <si>
    <t xml:space="preserve">Porcelanato Eliane Flat 59x118,2 </t>
  </si>
  <si>
    <t>Deck de grapia instalado com pintura polistein uma demão</t>
  </si>
  <si>
    <t>Espelho colado no MDF pendurado na parede 1,00x0,60 - no sanitário PCD</t>
  </si>
  <si>
    <t>Espelho colado no MDF, pendurado na parede 1,80x1,00</t>
  </si>
  <si>
    <t>Espelho com quadro Ouro Rose Gold 0,60x1,00</t>
  </si>
  <si>
    <t>Espelho colado no MDF pendurado na parede 1,20x1,80</t>
  </si>
  <si>
    <t>M4 - mesa de reuniões para 12 pessoas - Leal móveis</t>
  </si>
  <si>
    <t>M15 - Mesa 4 lugares - 130x80x76cm - metalon com amadeirado</t>
  </si>
  <si>
    <t>M18 - Mesa e balcão em L para salas 1, 2 e 3 - linha One Marelli</t>
  </si>
  <si>
    <t>M20 - Mesa de reunião redonda - linha One Marelli</t>
  </si>
  <si>
    <t>Armário alto colorido Casewall h=2,185 Hsoma</t>
  </si>
  <si>
    <t>SO1 - sofá Ananda - Brisa Casa</t>
  </si>
  <si>
    <t>PL1 - Poltrona Strip Brisa Casa</t>
  </si>
  <si>
    <t>PL2 - Poltrona Spot com estrutura em madeira - cavaletti</t>
  </si>
  <si>
    <t>MC1 - Mesa de centro Udumbara Brisa Casa</t>
  </si>
  <si>
    <t>PU1 - Puff favo Brisa casa</t>
  </si>
  <si>
    <t>PU2 - Puff favo com tomadas Brisa casa</t>
  </si>
  <si>
    <t>PU3 - Puff Hexagonal azul - Adamig</t>
  </si>
  <si>
    <t>PU4 - Puff Hexagonal amarelo - Adamig</t>
  </si>
  <si>
    <t>PU5 - Puff Hexagonal vermelho - Adamig</t>
  </si>
  <si>
    <t>Tampo de granito e=2cm branco dalas incluindo 2 cubas de inox e ferragens para fixação, com instalação</t>
  </si>
  <si>
    <t>Tampo de granito e=2cm branco dalas incluindo 5 cubas ovais e ferragens para fixação, com instalação</t>
  </si>
  <si>
    <t>Tampo de granito e=2cm branco dalas incluindo 4 cubas ovais e ferragens para fixação, com instalação</t>
  </si>
  <si>
    <t>Bancada em branco primer - lavabo coletivo, com instalação</t>
  </si>
  <si>
    <t>Prateleira granito branco dallas - sanitário masculino, com instalação</t>
  </si>
  <si>
    <t>Mobiliário e equipamento-fornecidos pelo Banrisul com instalação</t>
  </si>
  <si>
    <t>Mobiliário e equipamento com instalação</t>
  </si>
  <si>
    <t>M1 - Estação de trabalho 2 lugares. 1300x1450x740mm. Com painéis laterais de fechamento. Acabamento BP Branco/BP Rovere Marsala</t>
  </si>
  <si>
    <t>Gaveteiro fixo com 3 gavetas. Medidas: 400x500x522mm. Acabamento BP Branco/BP Rovere Marsala</t>
  </si>
  <si>
    <t>Estação de trabalho gerente direita. 1500x1800x740mm. Acabamento BP Rovere Marsala</t>
  </si>
  <si>
    <t>CA2 - cadeira de gerente CADEIRA GIRATORIA SET ASSENTO POLIESTER PRETO PADRAO ENCOSTO TELA ALTO SINCRON BASE NYLON BRACO PU Marelli</t>
  </si>
  <si>
    <t>CA3 - cadeira de aproximação CADEIRA DIALOGO BALANCIM ACO PRETO C/BRACOS NYLON SET ASSENTO E ENCOSTO TELA MEDIO FIXO POLIESTER PRETO PADRAO Marelli</t>
  </si>
  <si>
    <t>CA4 - cadeira de reuniões -CADEIRA YOU GIRATORIA PRETA BASE NYLON ROD 50MM BRACO PP Marelli</t>
  </si>
  <si>
    <t>Torneira deca de mesa bica alta para lavatório 1/4 de Volta Polo red gold - lavabo 2</t>
  </si>
  <si>
    <t>Torneira deca de mesa bica alta para lavatório 1/4 de Volta Polo - cromada - lavabo 1</t>
  </si>
  <si>
    <t>Papeleira Zen Spirit Cromado para lavabo 1</t>
  </si>
  <si>
    <t>Papeleira Zen Spirit Red Gold para lavabo 2</t>
  </si>
  <si>
    <t>Porta Toalha Zen Spirit Cromado 50 cm para lavabo 1</t>
  </si>
  <si>
    <t>Porta Toalha Zen Spirit Red Gold 50 cm para lavabo 2</t>
  </si>
  <si>
    <t>Conjunto resimetal 4 peças cinza para lavabo 1</t>
  </si>
  <si>
    <t>Conjunto resimetal 4 peças branco para lavabo 2</t>
  </si>
  <si>
    <t>Bandeja Zen by Zen cinza para lavabo 1</t>
  </si>
  <si>
    <t>Bandeja Zen by Zen branca para lavabo 2</t>
  </si>
  <si>
    <t>Lizeira Zen Spirit cromada para lavabo 1</t>
  </si>
  <si>
    <t>Lizeira Zen Spirit branca para lavabo 2</t>
  </si>
  <si>
    <t>Dosador de sabão tramontina em aço inox para tampo</t>
  </si>
  <si>
    <t>Cuba Incepa Platinum 39cm apoio P2 redonda Gris para lavabo 1</t>
  </si>
  <si>
    <t>Cuba para banheiro Incepa de apoio Redonda Platinum 39cm sem Mesa Branca para lavabo 2</t>
  </si>
  <si>
    <t>Forro de gesso convencional instalado</t>
  </si>
  <si>
    <t>Nicho Reuniões com estrutura de metal pintura grafite, c/ estofados e mesa 3,20x1,80x2,55</t>
  </si>
  <si>
    <t>Tapete de grama sintética 10mm decorativa com emenda e debrum</t>
  </si>
  <si>
    <t>Embutido quadrado e lâmpada dicróica led 6W 3000K para o painel do Hall dos elevadores e no rebaixo de gesso junto ao corredor da escada 1</t>
  </si>
  <si>
    <t>Plafon redondo preto diâmetro 53m com 6 lâmpadas bulbo led 9W 3000K</t>
  </si>
  <si>
    <t>Pendente redondo preto diâmetro 53m com 6 lâmpadas bulbo led 9W 3000K</t>
  </si>
  <si>
    <t>Pendente preto com 1  lâmpada dicroica led 3W 2700K - para lavabo 1</t>
  </si>
  <si>
    <t>Pendente Ouro Rose com 1  lâmpada dicroica led 3W 2700K - para lavabo 2 - h=30cm</t>
  </si>
  <si>
    <t>Pendente 1,30X35X35 COM 13 Lampadas Halopin 4W G9 3000K - Lustre para área de espera</t>
  </si>
  <si>
    <t>Trilho de 1m com 2 spots com lâmpada dicróica led</t>
  </si>
  <si>
    <t>CA1 - cadeira de operador - CADEIRA YOU GIRATORIA PRETA BASE NYLON ROD 50MM BRACO PP Marelli</t>
  </si>
  <si>
    <t>B2 - banco baixo - 52x45cm</t>
  </si>
  <si>
    <t>Brise Cell da Hunter Douglas ou similar, na cor cinza grafite.</t>
  </si>
  <si>
    <t>2.10</t>
  </si>
  <si>
    <t>2.10.1</t>
  </si>
  <si>
    <t>2.10.2</t>
  </si>
  <si>
    <t>2.10.3</t>
  </si>
  <si>
    <t>2.10.4</t>
  </si>
  <si>
    <t>TOTAL GERAL C/BDI</t>
  </si>
  <si>
    <t>BDI (GERAL 21,97%)   - BDI EQUIP. MATERIAL (12,00% P/ITENS 5.4.1 ao 5.4.8, 5.4.10 e 5.4.11) -  BDI 0,00 % P/MOBILIÁRIO</t>
  </si>
  <si>
    <t>Engenheiro de instalações</t>
  </si>
  <si>
    <t>AR3 - NK3304 - Armário - 90x45x182</t>
  </si>
  <si>
    <t>AR4 - NK1722 - Armário - 70x45x182</t>
  </si>
  <si>
    <t>Painel entre estações</t>
  </si>
  <si>
    <t>Painel pontas estações</t>
  </si>
  <si>
    <t>xx x</t>
  </si>
  <si>
    <t>Mercado</t>
  </si>
  <si>
    <t>Mini ventilador axial,fabricado em polipropileno, comporta anti-retorno,rolamento de esferas blindado e protetor térmico.
Ref.: Silent-300 Plus da Soler &amp; Palau ou equivalente. (fornecimento e instalação)</t>
  </si>
  <si>
    <t>Ventiladro helicocentrífugo, fabricado em material plástico, rolamento de esferas, lubrificante permanente, corpo motor demontável, motor de 2 velocidades.
Ref.: modelo TD-MIXVENT-1300/250 da Soler &amp; Palau, ou equivalente. (fornecimento e instalação)</t>
  </si>
  <si>
    <t>Ventilador helicocentrífugo, fabricado em material plástico, rolamento de esferas de lubrificação permanente, corpo motor desmontável, com temporizador. Ref.: modelo td-mixvent-800/200-T da soler &amp; palau, ou equivalente. (fornecimento e instalação)</t>
  </si>
  <si>
    <t>Sistema VRF - Unidades condensadoras do tipo, fluido refrigerante R-410A, Ciclo reverso (quente/frio), descarga vertical. Capacidade nominal 52 HP (488.000 Btu/h) - (módulos = 22+20+10). (fornecimento e instalação)
Ref.: Linha VRV INOVA da DAIKIN, ou equivalente</t>
  </si>
  <si>
    <t>Sistema VRF - unidade condensadora do tipo  VRF, fluído refrigerante R-410A, Ciclo reverso (quente/frio), descarga vertical. Capacidade nominal 16 HP (154.000 Btu/h) - (módulo único). (fornecimento e instalação)
Ref.: Linha VRV INOVA da DAIKIN, ou equivalente</t>
  </si>
  <si>
    <t>ES1 - estante em metalon e prateleiras em mdf preto e madeira freijó - Bohrer</t>
  </si>
  <si>
    <t xml:space="preserve">Futtons para arquibandada - diversas cores </t>
  </si>
  <si>
    <t>Luminárias especiais para sala de reuniões</t>
  </si>
  <si>
    <t>Abrigo metálico para mangueira de incêndio 60 x 90 x 30 cm</t>
  </si>
  <si>
    <t>Mangueira tipo mangotinho 1" (25 mm), mangueira semirrígida acoplada, esguicho regulável, 30 m comprimento</t>
  </si>
  <si>
    <t xml:space="preserve">Registro ou válvula globo angular em latão, para hidrantes em instalação predial de incêndio, 45 graus, 2.1/2" (65 mm) </t>
  </si>
  <si>
    <t>Adaptador storz, engate rápido, 2.1/2" x 1.1/2" (65 x 40 mm)</t>
  </si>
  <si>
    <t>Bucha de redução ferro galvanizado, 2.1/2" x 1" (65 x 25 mm)</t>
  </si>
  <si>
    <t>Válvula de esfera bruta, bronze, roscável, 1" (25 mm)</t>
  </si>
  <si>
    <t xml:space="preserve">Fechameno em gesso acartonado/dryiwall/sistema Lafarge Gypson, ou similar - para acesso quadro elétrico a ser isolado junto a sala 3- 2,00x2,00m  </t>
  </si>
  <si>
    <t>Adapatação da bandeira existente sobre portas e vidros fixo de acesso a sacada para a instalação de grelha para tomada de renovação de ar, com novos vidros e requadros em volta da grelha</t>
  </si>
  <si>
    <t>Módulo de embutir em mesa (compatível com orifício da mesa)  uma tomada tipo bloco nbr.10a (rede comum)</t>
  </si>
  <si>
    <t>LX10 - Cinzeiro lixeira com aro em aço inóx</t>
  </si>
  <si>
    <t>Duto construído em painel sanduíche de chapas de alumínio gofrado com enchimento em polipropileno (mpu), com espessura mínima 20mm. Incluído todos acessórios para execução e fixação (fita, cola, cantoneiras, perfis, disco, reforço, parafusos, selante, baionetas, pinos, abraçadeiras, etc.) instalado</t>
  </si>
  <si>
    <t xml:space="preserve">Pingadeira  de basalto polido de tear x 15cm </t>
  </si>
  <si>
    <t>Soleiras em granito Branco Dallas, instaladas</t>
  </si>
  <si>
    <t>Faixa de granito branco Dallas h=5cm, instalada</t>
  </si>
  <si>
    <t>CPUE</t>
  </si>
  <si>
    <t>Cabo de cobre, têmpera mole, unipolar, flexível, encordoamento classe 5, coberto com composto termoplástico poliolefínico não halogenado, com características de não propagação e auto extinção de fogo,  seção 6,0 mm² isolação 0,6/1kv - 90° c - hepr , com conexões, fixações e acessórios  ref. Prysmian - cab Afumex 0,6/1kv-</t>
  </si>
  <si>
    <t>Portas 0,60x1,80 para divisórias sanitárias</t>
  </si>
  <si>
    <t>Divisória de granito boxes sanitários</t>
  </si>
  <si>
    <t>Arquibancada em MDF freijo natura - fibraplac</t>
  </si>
  <si>
    <t>Aéreo com portinhola de acesso ao dispenser 4,60x0,80x0,22 - COM ESPELHO SOBREPOSTO</t>
  </si>
  <si>
    <t>Aéreo com portinhola de acesso ao dispenser 2,85x0,80x0,22 - COM ESPELHO SOBREPOSTO</t>
  </si>
  <si>
    <t>BS1 Balcao da recepção em MDF Wenge e granito pitaya</t>
  </si>
  <si>
    <t>AS1 -Balcão recepção em MDF Wenge</t>
  </si>
  <si>
    <t>Painel para TV, com balcão com portas com frisos para ventilação (reuniões 12)</t>
  </si>
  <si>
    <t>Painel para TV, com balcão com portas com frisos para ventilação (salas 1,2 e 3)</t>
  </si>
  <si>
    <t>Bancada 1 na sala 1 em MDF com lâmina de Wengue natural e preto (3,04x0,78x0,75m)</t>
  </si>
  <si>
    <t>Bancada 2 na sala 1 em MDF com lâmina de Wengue natural e preto (1,54x0,78x0,75m)</t>
  </si>
  <si>
    <t>Vaso sanitário - kit de louça BOSS  GRISP.515.17- bacia com caixa acoplada</t>
  </si>
  <si>
    <t>4.1.4</t>
  </si>
  <si>
    <t>Rede pluvial</t>
  </si>
  <si>
    <t>Tubo PVC esgoto dn 200mm</t>
  </si>
  <si>
    <t>Joelho 45º PVC esgoto dn 200mm</t>
  </si>
  <si>
    <t>Tê PVC esgoto dn 200mm</t>
  </si>
  <si>
    <t>Redução  PVC esgoto dn 200x150mm</t>
  </si>
  <si>
    <t>Cap PVC esgoto dn 200mm</t>
  </si>
  <si>
    <t>Remoção de tubulação  de esgoto pluvial sem reaproveitamento</t>
  </si>
  <si>
    <t>Prateleira aérea em mdf Duratex preto  190x35x3,6cm</t>
  </si>
  <si>
    <t>Prateleira aérea em mdf Duratex preto  230x35x3,6cm</t>
  </si>
  <si>
    <t>Tampo e prateleira em madeira maciça no lavabo privativo(lavabo 1)</t>
  </si>
  <si>
    <t>Balcão para impressoras em MDF Wengue com 14 portas de giro</t>
  </si>
  <si>
    <t xml:space="preserve"> SINAPI: RS 12/2021</t>
  </si>
  <si>
    <t xml:space="preserve"> (Preço Não desonerado)</t>
  </si>
  <si>
    <r>
      <t xml:space="preserve">1. OBJETO: </t>
    </r>
    <r>
      <rPr>
        <sz val="10"/>
        <rFont val="Calibri"/>
        <family val="2"/>
      </rPr>
      <t>Obras Civis, Acabamentos, Instalações Sanitárias, Instalações Elétricas, Lógica e Mecânica reforma 4º pav. Prédio Siqueira Campos.</t>
    </r>
  </si>
  <si>
    <t>SUBTOTAL SERVIÇOS GERAIS</t>
  </si>
  <si>
    <t>SUBTOTAL OBRAS CIVIS</t>
  </si>
  <si>
    <t>SUBTOTAL INSTALAÇÕES ELÉTRICAS</t>
  </si>
  <si>
    <t>SUBTOTAL INSTALAÇÕES HIDROSSANITÁRIAS</t>
  </si>
  <si>
    <t>SUBTOTAL INSTALAÇÕES DE AR CONDICIONADO</t>
  </si>
  <si>
    <r>
      <t xml:space="preserve">Luminária de embutir em forro modular e gesso, tecnogia Placa de LED, temperatura de cor 4000K, potência 40W, mínimo 5180 lúmens por luminária, difusor em acrílico leitoso, driver de ligação bivolt, dimensão máxima externa,  62,5cmx62,5cm, com corpo em chapa de aço tratada, vida útil de no mínimo 50000 horas  . Referência: Stillux, Raja EQM, 40W ou equivalente técnico, </t>
    </r>
    <r>
      <rPr>
        <b/>
        <sz val="10"/>
        <rFont val="Calibri"/>
        <family val="2"/>
      </rPr>
      <t>completa com driver</t>
    </r>
  </si>
  <si>
    <t>PROPONENTE</t>
  </si>
  <si>
    <t>RAZÃO SOCIAL:</t>
  </si>
  <si>
    <t>CNPJ:</t>
  </si>
  <si>
    <t>FONE:</t>
  </si>
  <si>
    <t>ENDEREÇO:</t>
  </si>
  <si>
    <t>EMAIL:</t>
  </si>
  <si>
    <t>PROPOSTA</t>
  </si>
  <si>
    <t>E-mail:</t>
  </si>
  <si>
    <t>CRONOGRAMA FÍSICO-FINANCEIRO</t>
  </si>
  <si>
    <t>ITENS</t>
  </si>
  <si>
    <t>DESCRIÇÃO</t>
  </si>
  <si>
    <t>PRAZO 150 DIAS</t>
  </si>
  <si>
    <t>CUSTO TOTAL R$</t>
  </si>
  <si>
    <t>4.</t>
  </si>
  <si>
    <t>SUBTOTAL GERAL (R$)</t>
  </si>
  <si>
    <t>TOTAL GERAL COM BDI</t>
  </si>
  <si>
    <t>Fone:</t>
  </si>
  <si>
    <t>END.:</t>
  </si>
  <si>
    <r>
      <rPr>
        <b/>
        <sz val="10"/>
        <rFont val="Calibri"/>
        <family val="2"/>
      </rPr>
      <t>3. PRAZO DE EXECUÇÃO/ENTREGA:</t>
    </r>
    <r>
      <rPr>
        <sz val="10"/>
        <rFont val="Calibri"/>
        <family val="2"/>
      </rPr>
      <t xml:space="preserve"> Conforme TR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</si>
</sst>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_(&quot;R$ &quot;* \(#,##0.00\);_(&quot;R$ &quot;* &quot;-&quot;??_);_(@_)"/>
    <numFmt numFmtId="165" formatCode="#,##0.00\ ;&quot; (&quot;#,##0.00\);&quot; -&quot;#\ ;@\ "/>
    <numFmt numFmtId="166" formatCode="\$#,##0\ ;\(\$#,##0\)"/>
    <numFmt numFmtId="167" formatCode="_([$€-2]* #,##0.00_);_([$€-2]* \(#,##0.00\);_([$€-2]* &quot;-&quot;??_)"/>
    <numFmt numFmtId="168" formatCode="_(* #,##0.00_);_(* \(#,##0.00\);_(* \-??_);_(@_)"/>
    <numFmt numFmtId="169" formatCode="0.000"/>
    <numFmt numFmtId="170" formatCode="0.0000000"/>
    <numFmt numFmtId="171" formatCode="General_)"/>
    <numFmt numFmtId="172" formatCode="&quot;Cr$&quot;#,##0.00_);\(&quot;Cr$&quot;#,##0.00\)"/>
    <numFmt numFmtId="173" formatCode="#.##000"/>
    <numFmt numFmtId="174" formatCode="#.##0,"/>
    <numFmt numFmtId="175" formatCode="\$#,#00"/>
    <numFmt numFmtId="176" formatCode="&quot;N$&quot;#,##0_);\(&quot;N$&quot;#,##0\)"/>
    <numFmt numFmtId="177" formatCode="_(&quot;$&quot;* #,##0.00_);_(&quot;$&quot;* \(#,##0.00\);_(&quot;$&quot;* &quot;-&quot;??_);_(@_)"/>
    <numFmt numFmtId="178" formatCode="\$#,"/>
    <numFmt numFmtId="179" formatCode="_([$€-2]* #,##0.00_);_([$€-2]* \(#,##0.00\);_([$€-2]* \-??_)"/>
    <numFmt numFmtId="180" formatCode="#,#00"/>
    <numFmt numFmtId="181" formatCode="#.00"/>
    <numFmt numFmtId="182" formatCode="_-[$€-2]* #,##0.00_-;\-[$€-2]* #,##0.00_-;_-[$€-2]* &quot;-&quot;??_-"/>
    <numFmt numFmtId="183" formatCode="_(&quot;R$ &quot;* #,##0.00_);_(&quot;R$ &quot;* \(#,##0.00\);_(&quot;R$ &quot;* \-??_);_(@_)"/>
    <numFmt numFmtId="184" formatCode="_(* #,##0.0000_);_(* \(#,##0.0000\);_(* &quot;-&quot;??_);_(@_)"/>
    <numFmt numFmtId="185" formatCode="_(&quot;Cr$&quot;* #,##0.00_);_(&quot;Cr$&quot;* \(#,##0.00\);_(&quot;Cr$&quot;* &quot;-&quot;??_);_(@_)"/>
    <numFmt numFmtId="186" formatCode="%#,#00"/>
    <numFmt numFmtId="187" formatCode="%#.00"/>
    <numFmt numFmtId="188" formatCode="#,"/>
    <numFmt numFmtId="189" formatCode="_-* #,##0.00\ _D_M_-;\-* #,##0.00\ _D_M_-;_-* &quot;-&quot;??\ _D_M_-;_-@_-"/>
    <numFmt numFmtId="190" formatCode="#."/>
    <numFmt numFmtId="191" formatCode="_(* #,##0.000_);_(* \(#,##0.000\);_(* \-??_);_(@_)"/>
    <numFmt numFmtId="192" formatCode="0.0"/>
  </numFmts>
  <fonts count="98">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b/>
      <sz val="11"/>
      <color theme="1"/>
      <name val="Calibri"/>
      <family val="2"/>
      <scheme val="minor"/>
    </font>
    <font>
      <sz val="11"/>
      <color rgb="FF00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b/>
      <sz val="10"/>
      <name val="Arial"/>
      <family val="2"/>
    </font>
    <font>
      <sz val="10"/>
      <color indexed="8"/>
      <name val="Arial"/>
      <family val="2"/>
    </font>
    <font>
      <sz val="8"/>
      <name val="Times New Roman"/>
      <family val="1"/>
    </font>
    <font>
      <b/>
      <sz val="9"/>
      <name val="Arial"/>
      <family val="2"/>
    </font>
    <font>
      <sz val="11"/>
      <color indexed="8"/>
      <name val="Calibri"/>
      <family val="2"/>
    </font>
    <font>
      <b/>
      <sz val="12"/>
      <color indexed="8"/>
      <name val="Arial"/>
      <family val="2"/>
    </font>
    <font>
      <sz val="10"/>
      <color indexed="24"/>
      <name val="Arial"/>
      <family val="2"/>
    </font>
    <font>
      <b/>
      <sz val="18"/>
      <color indexed="24"/>
      <name val="Arial"/>
      <family val="2"/>
    </font>
    <font>
      <b/>
      <sz val="12"/>
      <color indexed="2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8"/>
      <color indexed="62"/>
      <name val="Cambria"/>
      <family val="2"/>
    </font>
    <font>
      <sz val="10"/>
      <name val="MS Sans Serif"/>
      <family val="2"/>
    </font>
    <font>
      <b/>
      <sz val="11"/>
      <color indexed="10"/>
      <name val="Calibri"/>
      <family val="2"/>
    </font>
    <font>
      <b/>
      <sz val="11"/>
      <color indexed="62"/>
      <name val="Calibri"/>
      <family val="2"/>
    </font>
    <font>
      <sz val="11"/>
      <color indexed="19"/>
      <name val="Calibri"/>
      <family val="2"/>
    </font>
    <font>
      <sz val="11"/>
      <name val="Calibri"/>
      <family val="2"/>
    </font>
    <font>
      <sz val="11"/>
      <name val="Arial"/>
      <family val="1"/>
    </font>
    <font>
      <sz val="8"/>
      <color theme="1"/>
      <name val="Arial"/>
      <family val="2"/>
    </font>
    <font>
      <sz val="8"/>
      <color indexed="8"/>
      <name val="Arial"/>
      <family val="2"/>
    </font>
    <font>
      <b/>
      <sz val="11"/>
      <name val="Arial"/>
      <family val="2"/>
    </font>
    <font>
      <sz val="8"/>
      <name val="Arial"/>
      <family val="2"/>
    </font>
    <font>
      <b/>
      <sz val="10"/>
      <color indexed="8"/>
      <name val="Arial"/>
      <family val="2"/>
    </font>
    <font>
      <b/>
      <sz val="8"/>
      <name val="Arial"/>
      <family val="2"/>
    </font>
    <font>
      <sz val="7"/>
      <name val="Arial"/>
      <family val="2"/>
    </font>
    <font>
      <sz val="10"/>
      <name val="MS Sans Serif"/>
      <family val="2"/>
    </font>
    <font>
      <b/>
      <sz val="1"/>
      <color indexed="8"/>
      <name val="Courier"/>
      <family val="3"/>
    </font>
    <font>
      <b/>
      <sz val="15"/>
      <color indexed="62"/>
      <name val="Calibri"/>
      <family val="2"/>
    </font>
    <font>
      <b/>
      <sz val="13"/>
      <color indexed="62"/>
      <name val="Calibri"/>
      <family val="2"/>
    </font>
    <font>
      <b/>
      <sz val="10"/>
      <name val="Helv"/>
    </font>
    <font>
      <sz val="10"/>
      <name val="Geneva"/>
      <family val="2"/>
    </font>
    <font>
      <b/>
      <sz val="18"/>
      <name val="Times New Roman"/>
      <family val="1"/>
    </font>
    <font>
      <sz val="1"/>
      <color indexed="8"/>
      <name val="Courier"/>
      <family val="3"/>
    </font>
    <font>
      <i/>
      <sz val="8"/>
      <color indexed="12"/>
      <name val="Arial"/>
      <family val="2"/>
    </font>
    <font>
      <sz val="10"/>
      <name val="SimSun"/>
      <family val="2"/>
    </font>
    <font>
      <u/>
      <sz val="10"/>
      <color indexed="36"/>
      <name val="Arial"/>
      <family val="2"/>
    </font>
    <font>
      <b/>
      <sz val="12"/>
      <name val="Helv"/>
    </font>
    <font>
      <sz val="10"/>
      <name val="Courier"/>
      <family val="3"/>
    </font>
    <font>
      <b/>
      <sz val="11"/>
      <name val="Helv"/>
    </font>
    <font>
      <sz val="10"/>
      <name val="Times New Roman"/>
      <family val="1"/>
    </font>
    <font>
      <sz val="10"/>
      <name val="Courier New"/>
      <family val="3"/>
    </font>
    <font>
      <sz val="1"/>
      <color indexed="18"/>
      <name val="Courier"/>
      <family val="3"/>
    </font>
    <font>
      <b/>
      <sz val="8"/>
      <color indexed="10"/>
      <name val="Arial"/>
      <family val="2"/>
    </font>
    <font>
      <b/>
      <sz val="7"/>
      <color indexed="10"/>
      <name val="Arial"/>
      <family val="2"/>
    </font>
    <font>
      <b/>
      <sz val="11"/>
      <color indexed="8"/>
      <name val="Calibri"/>
      <family val="2"/>
    </font>
    <font>
      <sz val="10"/>
      <color indexed="8"/>
      <name val="Calibri"/>
      <family val="2"/>
    </font>
    <font>
      <sz val="10"/>
      <color theme="1"/>
      <name val="Arial"/>
      <family val="2"/>
    </font>
    <font>
      <sz val="10"/>
      <name val="Calibri"/>
      <family val="2"/>
      <scheme val="minor"/>
    </font>
    <font>
      <sz val="11"/>
      <color rgb="FF000000"/>
      <name val="Calibri"/>
      <family val="2"/>
    </font>
    <font>
      <b/>
      <sz val="10"/>
      <name val="Calibri"/>
      <family val="2"/>
      <scheme val="minor"/>
    </font>
    <font>
      <sz val="8"/>
      <name val="Calibri"/>
      <family val="2"/>
    </font>
    <font>
      <sz val="10"/>
      <name val="Calibri"/>
      <family val="2"/>
    </font>
    <font>
      <b/>
      <sz val="10"/>
      <name val="Calibri"/>
      <family val="2"/>
    </font>
    <font>
      <sz val="11"/>
      <name val="Calibri"/>
      <family val="2"/>
      <scheme val="minor"/>
    </font>
    <font>
      <sz val="10"/>
      <color rgb="FF000000"/>
      <name val="Calibri"/>
      <family val="2"/>
    </font>
    <font>
      <b/>
      <sz val="14"/>
      <name val="Calibri"/>
      <family val="2"/>
      <scheme val="minor"/>
    </font>
    <font>
      <b/>
      <sz val="14"/>
      <name val="Calibri"/>
      <family val="2"/>
    </font>
    <font>
      <sz val="9"/>
      <name val="Calibri"/>
      <family val="2"/>
      <scheme val="minor"/>
    </font>
    <font>
      <sz val="10"/>
      <color theme="1"/>
      <name val="Calibri"/>
      <family val="2"/>
    </font>
    <font>
      <b/>
      <sz val="10"/>
      <color theme="1"/>
      <name val="Calibri"/>
      <family val="2"/>
    </font>
    <font>
      <b/>
      <sz val="8"/>
      <name val="Calibri"/>
      <family val="2"/>
      <scheme val="minor"/>
    </font>
    <font>
      <sz val="8"/>
      <name val="Calibri"/>
      <family val="2"/>
      <scheme val="minor"/>
    </font>
    <font>
      <u/>
      <sz val="11"/>
      <color theme="10"/>
      <name val="Calibri"/>
      <family val="2"/>
    </font>
  </fonts>
  <fills count="8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32"/>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6"/>
        <bgColor indexed="64"/>
      </patternFill>
    </fill>
    <fill>
      <patternFill patternType="solid">
        <fgColor indexed="22"/>
        <bgColor indexed="31"/>
      </patternFill>
    </fill>
    <fill>
      <patternFill patternType="solid">
        <fgColor indexed="55"/>
        <bgColor indexed="23"/>
      </patternFill>
    </fill>
    <fill>
      <patternFill patternType="solid">
        <fgColor indexed="27"/>
        <bgColor indexed="64"/>
      </patternFill>
    </fill>
    <fill>
      <patternFill patternType="gray0625"/>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theme="0" tint="-0.14999847407452621"/>
        <bgColor indexed="64"/>
      </patternFill>
    </fill>
    <fill>
      <patternFill patternType="solid">
        <fgColor theme="3" tint="0.79998168889431442"/>
        <bgColor rgb="FF000000"/>
      </patternFill>
    </fill>
    <fill>
      <patternFill patternType="solid">
        <fgColor rgb="FFFFFF00"/>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hair">
        <color indexed="64"/>
      </right>
      <top/>
      <bottom style="hair">
        <color indexed="64"/>
      </bottom>
      <diagonal/>
    </border>
    <border>
      <left/>
      <right/>
      <top/>
      <bottom style="thick">
        <color indexed="49"/>
      </bottom>
      <diagonal/>
    </border>
    <border>
      <left/>
      <right/>
      <top/>
      <bottom style="medium">
        <color indexed="49"/>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double">
        <color indexed="64"/>
      </top>
      <bottom/>
      <diagonal/>
    </border>
    <border>
      <left style="double">
        <color indexed="8"/>
      </left>
      <right style="thin">
        <color indexed="8"/>
      </right>
      <top style="double">
        <color indexed="8"/>
      </top>
      <bottom/>
      <diagonal/>
    </border>
    <border>
      <left/>
      <right/>
      <top/>
      <bottom style="thick">
        <color indexed="56"/>
      </bottom>
      <diagonal/>
    </border>
    <border>
      <left/>
      <right/>
      <top style="thin">
        <color indexed="62"/>
      </top>
      <bottom style="double">
        <color indexed="62"/>
      </bottom>
      <diagonal/>
    </border>
    <border>
      <left/>
      <right/>
      <top style="thin">
        <color theme="3"/>
      </top>
      <bottom style="thin">
        <color theme="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theme="3"/>
      </top>
      <bottom style="medium">
        <color theme="3"/>
      </bottom>
      <diagonal/>
    </border>
    <border>
      <left/>
      <right/>
      <top style="medium">
        <color theme="3"/>
      </top>
      <bottom style="hair">
        <color theme="3"/>
      </bottom>
      <diagonal/>
    </border>
    <border>
      <left/>
      <right/>
      <top style="hair">
        <color theme="3"/>
      </top>
      <bottom style="medium">
        <color theme="3"/>
      </bottom>
      <diagonal/>
    </border>
    <border>
      <left/>
      <right/>
      <top/>
      <bottom style="thin">
        <color rgb="FF002060"/>
      </bottom>
      <diagonal/>
    </border>
    <border>
      <left/>
      <right/>
      <top style="thin">
        <color rgb="FF002060"/>
      </top>
      <bottom style="thin">
        <color rgb="FF002060"/>
      </bottom>
      <diagonal/>
    </border>
    <border>
      <left/>
      <right/>
      <top style="thin">
        <color rgb="FF002060"/>
      </top>
      <bottom/>
      <diagonal/>
    </border>
    <border>
      <left/>
      <right/>
      <top/>
      <bottom style="medium">
        <color theme="3"/>
      </bottom>
      <diagonal/>
    </border>
    <border>
      <left/>
      <right/>
      <top style="medium">
        <color theme="3"/>
      </top>
      <bottom style="thin">
        <color theme="3"/>
      </bottom>
      <diagonal/>
    </border>
    <border>
      <left/>
      <right/>
      <top/>
      <bottom style="thin">
        <color theme="3"/>
      </bottom>
      <diagonal/>
    </border>
    <border>
      <left/>
      <right/>
      <top style="thin">
        <color theme="3"/>
      </top>
      <bottom/>
      <diagonal/>
    </border>
    <border>
      <left/>
      <right style="hair">
        <color theme="3"/>
      </right>
      <top style="medium">
        <color theme="3"/>
      </top>
      <bottom/>
      <diagonal/>
    </border>
    <border>
      <left/>
      <right style="hair">
        <color theme="3"/>
      </right>
      <top/>
      <bottom style="medium">
        <color theme="3"/>
      </bottom>
      <diagonal/>
    </border>
    <border>
      <left/>
      <right style="hair">
        <color theme="3"/>
      </right>
      <top style="medium">
        <color theme="3"/>
      </top>
      <bottom style="medium">
        <color theme="3"/>
      </bottom>
      <diagonal/>
    </border>
    <border>
      <left style="hair">
        <color theme="3"/>
      </left>
      <right style="hair">
        <color theme="3"/>
      </right>
      <top style="medium">
        <color theme="3"/>
      </top>
      <bottom style="medium">
        <color theme="3"/>
      </bottom>
      <diagonal/>
    </border>
    <border>
      <left style="hair">
        <color theme="3"/>
      </left>
      <right/>
      <top style="medium">
        <color theme="3"/>
      </top>
      <bottom style="medium">
        <color theme="3"/>
      </bottom>
      <diagonal/>
    </border>
    <border>
      <left/>
      <right style="hair">
        <color theme="3"/>
      </right>
      <top/>
      <bottom style="thin">
        <color theme="3"/>
      </bottom>
      <diagonal/>
    </border>
    <border>
      <left style="hair">
        <color theme="3"/>
      </left>
      <right style="hair">
        <color theme="3"/>
      </right>
      <top/>
      <bottom style="thin">
        <color theme="3"/>
      </bottom>
      <diagonal/>
    </border>
    <border>
      <left style="hair">
        <color theme="3"/>
      </left>
      <right/>
      <top/>
      <bottom style="thin">
        <color theme="3"/>
      </bottom>
      <diagonal/>
    </border>
    <border>
      <left/>
      <right style="hair">
        <color theme="3"/>
      </right>
      <top style="thin">
        <color theme="3"/>
      </top>
      <bottom style="thin">
        <color theme="3"/>
      </bottom>
      <diagonal/>
    </border>
    <border>
      <left style="hair">
        <color theme="3"/>
      </left>
      <right style="hair">
        <color theme="3"/>
      </right>
      <top style="thin">
        <color theme="3"/>
      </top>
      <bottom style="thin">
        <color theme="3"/>
      </bottom>
      <diagonal/>
    </border>
    <border>
      <left style="hair">
        <color theme="3"/>
      </left>
      <right/>
      <top style="thin">
        <color theme="3"/>
      </top>
      <bottom style="thin">
        <color theme="3"/>
      </bottom>
      <diagonal/>
    </border>
    <border>
      <left/>
      <right style="hair">
        <color theme="3"/>
      </right>
      <top style="thin">
        <color theme="3"/>
      </top>
      <bottom style="medium">
        <color theme="3"/>
      </bottom>
      <diagonal/>
    </border>
    <border>
      <left style="hair">
        <color theme="3"/>
      </left>
      <right style="hair">
        <color theme="3"/>
      </right>
      <top style="thin">
        <color theme="3"/>
      </top>
      <bottom style="medium">
        <color theme="3"/>
      </bottom>
      <diagonal/>
    </border>
    <border>
      <left style="hair">
        <color theme="3"/>
      </left>
      <right/>
      <top style="thin">
        <color theme="3"/>
      </top>
      <bottom style="medium">
        <color theme="3"/>
      </bottom>
      <diagonal/>
    </border>
    <border>
      <left style="hair">
        <color theme="3"/>
      </left>
      <right style="hair">
        <color theme="3"/>
      </right>
      <top style="medium">
        <color theme="3"/>
      </top>
      <bottom style="hair">
        <color theme="3"/>
      </bottom>
      <diagonal/>
    </border>
    <border>
      <left style="hair">
        <color theme="3"/>
      </left>
      <right/>
      <top style="medium">
        <color theme="3"/>
      </top>
      <bottom style="hair">
        <color theme="3"/>
      </bottom>
      <diagonal/>
    </border>
    <border>
      <left style="hair">
        <color theme="3"/>
      </left>
      <right style="hair">
        <color theme="3"/>
      </right>
      <top style="hair">
        <color theme="3"/>
      </top>
      <bottom style="medium">
        <color theme="3"/>
      </bottom>
      <diagonal/>
    </border>
    <border>
      <left style="hair">
        <color theme="3"/>
      </left>
      <right/>
      <top style="hair">
        <color theme="3"/>
      </top>
      <bottom style="medium">
        <color theme="3"/>
      </bottom>
      <diagonal/>
    </border>
    <border>
      <left/>
      <right style="hair">
        <color theme="3"/>
      </right>
      <top style="medium">
        <color theme="3"/>
      </top>
      <bottom style="thin">
        <color theme="3"/>
      </bottom>
      <diagonal/>
    </border>
    <border>
      <left style="hair">
        <color theme="3"/>
      </left>
      <right/>
      <top style="medium">
        <color theme="3"/>
      </top>
      <bottom style="thin">
        <color theme="3"/>
      </bottom>
      <diagonal/>
    </border>
    <border>
      <left style="hair">
        <color theme="3"/>
      </left>
      <right style="hair">
        <color theme="3"/>
      </right>
      <top style="medium">
        <color theme="3"/>
      </top>
      <bottom style="thin">
        <color theme="3"/>
      </bottom>
      <diagonal/>
    </border>
    <border>
      <left/>
      <right style="hair">
        <color theme="3"/>
      </right>
      <top style="thin">
        <color theme="3"/>
      </top>
      <bottom/>
      <diagonal/>
    </border>
    <border>
      <left style="hair">
        <color theme="3"/>
      </left>
      <right style="hair">
        <color theme="3"/>
      </right>
      <top style="thin">
        <color theme="3"/>
      </top>
      <bottom/>
      <diagonal/>
    </border>
    <border>
      <left style="hair">
        <color theme="3"/>
      </left>
      <right/>
      <top style="thin">
        <color theme="3"/>
      </top>
      <bottom/>
      <diagonal/>
    </border>
    <border>
      <left/>
      <right/>
      <top style="hair">
        <color theme="3"/>
      </top>
      <bottom style="hair">
        <color theme="3"/>
      </bottom>
      <diagonal/>
    </border>
    <border>
      <left style="hair">
        <color theme="3"/>
      </left>
      <right style="hair">
        <color theme="3"/>
      </right>
      <top style="hair">
        <color theme="3"/>
      </top>
      <bottom/>
      <diagonal/>
    </border>
    <border>
      <left style="hair">
        <color theme="3"/>
      </left>
      <right/>
      <top style="hair">
        <color theme="3"/>
      </top>
      <bottom style="hair">
        <color theme="3"/>
      </bottom>
      <diagonal/>
    </border>
    <border>
      <left/>
      <right style="hair">
        <color theme="3"/>
      </right>
      <top style="hair">
        <color theme="3"/>
      </top>
      <bottom style="hair">
        <color theme="3"/>
      </bottom>
      <diagonal/>
    </border>
    <border>
      <left/>
      <right/>
      <top style="hair">
        <color theme="3"/>
      </top>
      <bottom style="thin">
        <color theme="3"/>
      </bottom>
      <diagonal/>
    </border>
    <border>
      <left style="hair">
        <color theme="3"/>
      </left>
      <right style="hair">
        <color theme="3"/>
      </right>
      <top style="hair">
        <color theme="3"/>
      </top>
      <bottom style="thin">
        <color theme="3"/>
      </bottom>
      <diagonal/>
    </border>
    <border>
      <left/>
      <right/>
      <top style="thin">
        <color theme="3"/>
      </top>
      <bottom style="hair">
        <color theme="3"/>
      </bottom>
      <diagonal/>
    </border>
    <border>
      <left style="hair">
        <color theme="3"/>
      </left>
      <right style="hair">
        <color theme="3"/>
      </right>
      <top style="thin">
        <color theme="3"/>
      </top>
      <bottom style="hair">
        <color theme="3"/>
      </bottom>
      <diagonal/>
    </border>
    <border>
      <left style="hair">
        <color theme="3"/>
      </left>
      <right style="hair">
        <color theme="3"/>
      </right>
      <top style="hair">
        <color theme="3"/>
      </top>
      <bottom style="hair">
        <color theme="3"/>
      </bottom>
      <diagonal/>
    </border>
    <border>
      <left/>
      <right style="hair">
        <color theme="3"/>
      </right>
      <top style="thin">
        <color theme="3"/>
      </top>
      <bottom style="hair">
        <color theme="3"/>
      </bottom>
      <diagonal/>
    </border>
    <border>
      <left style="hair">
        <color theme="3"/>
      </left>
      <right/>
      <top style="thin">
        <color theme="3"/>
      </top>
      <bottom style="hair">
        <color theme="3"/>
      </bottom>
      <diagonal/>
    </border>
    <border>
      <left/>
      <right style="hair">
        <color theme="3"/>
      </right>
      <top style="hair">
        <color theme="3"/>
      </top>
      <bottom style="thin">
        <color theme="3"/>
      </bottom>
      <diagonal/>
    </border>
    <border>
      <left style="hair">
        <color theme="3"/>
      </left>
      <right/>
      <top style="hair">
        <color theme="3"/>
      </top>
      <bottom style="thin">
        <color theme="3"/>
      </bottom>
      <diagonal/>
    </border>
    <border>
      <left style="hair">
        <color theme="3"/>
      </left>
      <right/>
      <top/>
      <bottom/>
      <diagonal/>
    </border>
  </borders>
  <cellStyleXfs count="2633">
    <xf numFmtId="0" fontId="0" fillId="0" borderId="0"/>
    <xf numFmtId="0" fontId="3" fillId="0" borderId="0"/>
    <xf numFmtId="0" fontId="4" fillId="0" borderId="0"/>
    <xf numFmtId="43" fontId="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4" fontId="21" fillId="0" borderId="0" applyFont="0" applyFill="0" applyBorder="0" applyAlignment="0" applyProtection="0"/>
    <xf numFmtId="9" fontId="4" fillId="0" borderId="0" applyFont="0" applyFill="0" applyBorder="0" applyAlignment="0" applyProtection="0"/>
    <xf numFmtId="0" fontId="21" fillId="0" borderId="0"/>
    <xf numFmtId="43" fontId="2" fillId="0" borderId="0" applyFont="0" applyFill="0" applyBorder="0" applyAlignment="0" applyProtection="0"/>
    <xf numFmtId="9" fontId="2" fillId="0" borderId="0" applyFont="0" applyFill="0" applyBorder="0" applyAlignment="0" applyProtection="0"/>
    <xf numFmtId="0" fontId="24" fillId="0" borderId="0">
      <alignment vertical="top"/>
    </xf>
    <xf numFmtId="44" fontId="4" fillId="0" borderId="0" applyFont="0" applyFill="0" applyBorder="0" applyAlignment="0" applyProtection="0"/>
    <xf numFmtId="0" fontId="21" fillId="0" borderId="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29"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1"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28" borderId="0" applyNumberFormat="0" applyBorder="0" applyAlignment="0" applyProtection="0"/>
    <xf numFmtId="0" fontId="26" fillId="36" borderId="0" applyNumberFormat="0" applyBorder="0" applyAlignment="0" applyProtection="0"/>
    <xf numFmtId="0" fontId="26" fillId="33" borderId="0" applyNumberFormat="0" applyBorder="0" applyAlignment="0" applyProtection="0"/>
    <xf numFmtId="0" fontId="26" fillId="31" borderId="0" applyNumberFormat="0" applyBorder="0" applyAlignment="0" applyProtection="0"/>
    <xf numFmtId="0" fontId="26" fillId="29"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37" borderId="0" applyNumberFormat="0" applyBorder="0" applyAlignment="0" applyProtection="0"/>
    <xf numFmtId="0" fontId="26" fillId="35" borderId="0" applyNumberFormat="0" applyBorder="0" applyAlignment="0" applyProtection="0"/>
    <xf numFmtId="0" fontId="26" fillId="27" borderId="0" applyNumberFormat="0" applyBorder="0" applyAlignment="0" applyProtection="0"/>
    <xf numFmtId="0" fontId="26" fillId="38" borderId="0" applyNumberFormat="0" applyBorder="0" applyAlignment="0" applyProtection="0"/>
    <xf numFmtId="0" fontId="31" fillId="31" borderId="0" applyNumberFormat="0" applyBorder="0" applyAlignment="0" applyProtection="0"/>
    <xf numFmtId="0" fontId="31" fillId="39" borderId="0" applyNumberFormat="0" applyBorder="0" applyAlignment="0" applyProtection="0"/>
    <xf numFmtId="0" fontId="31" fillId="38" borderId="0" applyNumberFormat="0" applyBorder="0" applyAlignment="0" applyProtection="0"/>
    <xf numFmtId="0" fontId="31" fillId="33" borderId="0" applyNumberFormat="0" applyBorder="0" applyAlignment="0" applyProtection="0"/>
    <xf numFmtId="0" fontId="31" fillId="31" borderId="0" applyNumberFormat="0" applyBorder="0" applyAlignment="0" applyProtection="0"/>
    <xf numFmtId="0" fontId="31" fillId="28" borderId="0" applyNumberFormat="0" applyBorder="0" applyAlignment="0" applyProtection="0"/>
    <xf numFmtId="0" fontId="31" fillId="40" borderId="0" applyNumberFormat="0" applyBorder="0" applyAlignment="0" applyProtection="0"/>
    <xf numFmtId="0" fontId="31" fillId="28" borderId="0" applyNumberFormat="0" applyBorder="0" applyAlignment="0" applyProtection="0"/>
    <xf numFmtId="0" fontId="31" fillId="37"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39" borderId="0" applyNumberFormat="0" applyBorder="0" applyAlignment="0" applyProtection="0"/>
    <xf numFmtId="0" fontId="31" fillId="38" borderId="0" applyNumberFormat="0" applyBorder="0" applyAlignment="0" applyProtection="0"/>
    <xf numFmtId="0" fontId="31" fillId="45" borderId="0" applyNumberFormat="0" applyBorder="0" applyAlignment="0" applyProtection="0"/>
    <xf numFmtId="0" fontId="31" fillId="42" borderId="0" applyNumberFormat="0" applyBorder="0" applyAlignment="0" applyProtection="0"/>
    <xf numFmtId="0" fontId="31" fillId="46" borderId="0" applyNumberFormat="0" applyBorder="0" applyAlignment="0" applyProtection="0"/>
    <xf numFmtId="0" fontId="37" fillId="35" borderId="0" applyNumberFormat="0" applyBorder="0" applyAlignment="0" applyProtection="0"/>
    <xf numFmtId="0" fontId="32" fillId="34" borderId="0" applyNumberFormat="0" applyBorder="0" applyAlignment="0" applyProtection="0"/>
    <xf numFmtId="0" fontId="48" fillId="47" borderId="13" applyNumberFormat="0" applyAlignment="0" applyProtection="0"/>
    <xf numFmtId="0" fontId="33" fillId="48" borderId="13" applyNumberFormat="0" applyAlignment="0" applyProtection="0"/>
    <xf numFmtId="0" fontId="34" fillId="49" borderId="14" applyNumberFormat="0" applyAlignment="0" applyProtection="0"/>
    <xf numFmtId="0" fontId="35" fillId="0" borderId="15" applyNumberFormat="0" applyFill="0" applyAlignment="0" applyProtection="0"/>
    <xf numFmtId="0" fontId="34" fillId="49" borderId="14" applyNumberFormat="0" applyAlignment="0" applyProtection="0"/>
    <xf numFmtId="3" fontId="28" fillId="0" borderId="0" applyFont="0" applyFill="0" applyBorder="0" applyAlignment="0" applyProtection="0"/>
    <xf numFmtId="166" fontId="28" fillId="0" borderId="0" applyFont="0" applyFill="0" applyBorder="0" applyAlignment="0" applyProtection="0"/>
    <xf numFmtId="0" fontId="28" fillId="0" borderId="0" applyFont="0" applyFill="0" applyBorder="0" applyAlignment="0" applyProtection="0"/>
    <xf numFmtId="0" fontId="31" fillId="50" borderId="0" applyNumberFormat="0" applyBorder="0" applyAlignment="0" applyProtection="0"/>
    <xf numFmtId="0" fontId="31" fillId="46" borderId="0" applyNumberFormat="0" applyBorder="0" applyAlignment="0" applyProtection="0"/>
    <xf numFmtId="0" fontId="31" fillId="51"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39" borderId="0" applyNumberFormat="0" applyBorder="0" applyAlignment="0" applyProtection="0"/>
    <xf numFmtId="0" fontId="36" fillId="30" borderId="13" applyNumberFormat="0" applyAlignment="0" applyProtection="0"/>
    <xf numFmtId="167" fontId="21" fillId="0" borderId="0" applyFont="0" applyFill="0" applyBorder="0" applyAlignment="0" applyProtection="0"/>
    <xf numFmtId="0" fontId="41" fillId="0" borderId="0" applyNumberFormat="0" applyFill="0" applyBorder="0" applyAlignment="0" applyProtection="0"/>
    <xf numFmtId="2" fontId="28" fillId="0" borderId="0" applyFont="0" applyFill="0" applyBorder="0" applyAlignment="0" applyProtection="0"/>
    <xf numFmtId="0" fontId="32" fillId="31"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49" fillId="0" borderId="16" applyNumberFormat="0" applyFill="0" applyAlignment="0" applyProtection="0"/>
    <xf numFmtId="0" fontId="49" fillId="0" borderId="0" applyNumberFormat="0" applyFill="0" applyBorder="0" applyAlignment="0" applyProtection="0"/>
    <xf numFmtId="0" fontId="37" fillId="33" borderId="0" applyNumberFormat="0" applyBorder="0" applyAlignment="0" applyProtection="0"/>
    <xf numFmtId="0" fontId="36" fillId="36" borderId="13" applyNumberFormat="0" applyAlignment="0" applyProtection="0"/>
    <xf numFmtId="0" fontId="40" fillId="0" borderId="17" applyNumberFormat="0" applyFill="0" applyAlignment="0" applyProtection="0"/>
    <xf numFmtId="44" fontId="26" fillId="0" borderId="0" applyFont="0" applyFill="0" applyBorder="0" applyAlignment="0" applyProtection="0"/>
    <xf numFmtId="44" fontId="21" fillId="0" borderId="0" applyFont="0" applyFill="0" applyBorder="0" applyAlignment="0" applyProtection="0"/>
    <xf numFmtId="0" fontId="38" fillId="36" borderId="0" applyNumberFormat="0" applyBorder="0" applyAlignment="0" applyProtection="0"/>
    <xf numFmtId="0" fontId="50" fillId="36" borderId="0" applyNumberFormat="0" applyBorder="0" applyAlignment="0" applyProtection="0"/>
    <xf numFmtId="0" fontId="21" fillId="0" borderId="0"/>
    <xf numFmtId="0" fontId="21" fillId="0" borderId="0"/>
    <xf numFmtId="0" fontId="21" fillId="0" borderId="0"/>
    <xf numFmtId="0" fontId="2" fillId="0" borderId="0"/>
    <xf numFmtId="0" fontId="21" fillId="0" borderId="0"/>
    <xf numFmtId="0" fontId="2" fillId="0" borderId="0"/>
    <xf numFmtId="0" fontId="2" fillId="0" borderId="0"/>
    <xf numFmtId="0" fontId="21" fillId="29" borderId="18" applyNumberFormat="0" applyFont="0" applyAlignment="0" applyProtection="0"/>
    <xf numFmtId="0" fontId="26" fillId="29" borderId="18" applyNumberFormat="0" applyFont="0" applyAlignment="0" applyProtection="0"/>
    <xf numFmtId="0" fontId="47" fillId="29" borderId="18" applyNumberFormat="0" applyFont="0" applyAlignment="0" applyProtection="0"/>
    <xf numFmtId="0" fontId="39" fillId="47" borderId="19"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1" fillId="0" borderId="0" applyFont="0" applyFill="0" applyBorder="0" applyAlignment="0" applyProtection="0"/>
    <xf numFmtId="0" fontId="39" fillId="48" borderId="19"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6" fillId="0" borderId="0" applyNumberFormat="0" applyFill="0" applyBorder="0" applyAlignment="0" applyProtection="0"/>
    <xf numFmtId="0" fontId="42" fillId="0" borderId="0" applyNumberFormat="0" applyFill="0" applyBorder="0" applyAlignment="0" applyProtection="0"/>
    <xf numFmtId="0" fontId="43" fillId="0" borderId="20" applyNumberFormat="0" applyFill="0" applyAlignment="0" applyProtection="0"/>
    <xf numFmtId="0" fontId="44" fillId="0" borderId="21" applyNumberFormat="0" applyFill="0" applyAlignment="0" applyProtection="0"/>
    <xf numFmtId="0" fontId="45" fillId="0" borderId="22" applyNumberFormat="0" applyFill="0" applyAlignment="0" applyProtection="0"/>
    <xf numFmtId="0" fontId="45" fillId="0" borderId="0" applyNumberFormat="0" applyFill="0" applyBorder="0" applyAlignment="0" applyProtection="0"/>
    <xf numFmtId="0" fontId="28" fillId="0" borderId="23" applyNumberFormat="0" applyFont="0" applyFill="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0" fontId="40" fillId="0" borderId="0" applyNumberFormat="0" applyFill="0" applyBorder="0" applyAlignment="0" applyProtection="0"/>
    <xf numFmtId="164" fontId="21" fillId="0" borderId="0" applyFont="0" applyFill="0" applyBorder="0" applyAlignment="0" applyProtection="0"/>
    <xf numFmtId="44" fontId="26"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 fillId="0" borderId="0"/>
    <xf numFmtId="0" fontId="2" fillId="0" borderId="0"/>
    <xf numFmtId="0" fontId="2" fillId="0" borderId="0"/>
    <xf numFmtId="0" fontId="23" fillId="0" borderId="0"/>
    <xf numFmtId="9"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0" fontId="51" fillId="0" borderId="0"/>
    <xf numFmtId="0" fontId="51" fillId="0" borderId="0"/>
    <xf numFmtId="0" fontId="51" fillId="0" borderId="0"/>
    <xf numFmtId="0" fontId="52" fillId="0" borderId="0"/>
    <xf numFmtId="0" fontId="51" fillId="0" borderId="0"/>
    <xf numFmtId="43" fontId="4" fillId="0" borderId="0" applyFont="0" applyFill="0" applyBorder="0" applyAlignment="0" applyProtection="0"/>
    <xf numFmtId="0" fontId="4" fillId="0" borderId="0"/>
    <xf numFmtId="0" fontId="53" fillId="0" borderId="0"/>
    <xf numFmtId="171" fontId="55" fillId="0" borderId="26" applyBorder="0" applyAlignment="0">
      <alignment horizontal="center" vertical="center"/>
    </xf>
    <xf numFmtId="171" fontId="22" fillId="0" borderId="26" applyBorder="0" applyAlignment="0">
      <alignment horizontal="center"/>
    </xf>
    <xf numFmtId="171" fontId="25" fillId="0" borderId="26" applyBorder="0" applyAlignment="0">
      <alignment horizontal="center" vertical="center"/>
    </xf>
    <xf numFmtId="171" fontId="58" fillId="0" borderId="26" applyBorder="0" applyAlignment="0">
      <alignment horizontal="center" vertical="center"/>
    </xf>
    <xf numFmtId="171" fontId="58" fillId="0" borderId="26" applyBorder="0" applyAlignment="0">
      <alignment horizontal="center" vertical="center"/>
    </xf>
    <xf numFmtId="171" fontId="58" fillId="0" borderId="26" applyBorder="0" applyAlignment="0">
      <alignment horizontal="center" vertical="center"/>
    </xf>
    <xf numFmtId="0" fontId="26" fillId="3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0" borderId="0" applyNumberFormat="0" applyBorder="0" applyAlignment="0" applyProtection="0"/>
    <xf numFmtId="0" fontId="26" fillId="52"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52" borderId="0" applyNumberFormat="0" applyBorder="0" applyAlignment="0" applyProtection="0"/>
    <xf numFmtId="0" fontId="26" fillId="31" borderId="0" applyNumberFormat="0" applyBorder="0" applyAlignment="0" applyProtection="0"/>
    <xf numFmtId="0" fontId="26" fillId="30"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 fillId="32"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 fillId="33"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 fillId="34"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 fillId="35"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 fillId="19"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 fillId="23"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1" borderId="0" applyNumberFormat="0" applyBorder="0" applyAlignment="0" applyProtection="0"/>
    <xf numFmtId="0" fontId="26" fillId="30" borderId="0" applyNumberFormat="0" applyBorder="0" applyAlignment="0" applyProtection="0"/>
    <xf numFmtId="0" fontId="26" fillId="27" borderId="0" applyNumberFormat="0" applyBorder="0" applyAlignment="0" applyProtection="0"/>
    <xf numFmtId="0" fontId="26" fillId="37" borderId="0" applyNumberFormat="0" applyBorder="0" applyAlignment="0" applyProtection="0"/>
    <xf numFmtId="0" fontId="26" fillId="35" borderId="0" applyNumberFormat="0" applyBorder="0" applyAlignment="0" applyProtection="0"/>
    <xf numFmtId="0" fontId="26" fillId="27" borderId="0" applyNumberFormat="0" applyBorder="0" applyAlignment="0" applyProtection="0"/>
    <xf numFmtId="0" fontId="26" fillId="38" borderId="0" applyNumberFormat="0" applyBorder="0" applyAlignment="0" applyProtection="0"/>
    <xf numFmtId="0" fontId="26" fillId="48" borderId="0" applyNumberFormat="0" applyBorder="0" applyAlignment="0" applyProtection="0"/>
    <xf numFmtId="0" fontId="26" fillId="28" borderId="0" applyNumberFormat="0" applyBorder="0" applyAlignment="0" applyProtection="0"/>
    <xf numFmtId="0" fontId="26" fillId="36" borderId="0" applyNumberFormat="0" applyBorder="0" applyAlignment="0" applyProtection="0"/>
    <xf numFmtId="0" fontId="26" fillId="48" borderId="0" applyNumberFormat="0" applyBorder="0" applyAlignment="0" applyProtection="0"/>
    <xf numFmtId="0" fontId="26" fillId="27" borderId="0" applyNumberFormat="0" applyBorder="0" applyAlignment="0" applyProtection="0"/>
    <xf numFmtId="0" fontId="26" fillId="30"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 fillId="1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 fillId="13"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 fillId="37"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 fillId="17"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 fillId="20"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 fillId="24"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37" borderId="0" applyNumberFormat="0" applyBorder="0" applyAlignment="0" applyProtection="0"/>
    <xf numFmtId="0" fontId="26" fillId="35" borderId="0" applyNumberFormat="0" applyBorder="0" applyAlignment="0" applyProtection="0"/>
    <xf numFmtId="0" fontId="26" fillId="27" borderId="0" applyNumberFormat="0" applyBorder="0" applyAlignment="0" applyProtection="0"/>
    <xf numFmtId="0" fontId="26" fillId="38" borderId="0" applyNumberFormat="0" applyBorder="0" applyAlignment="0" applyProtection="0"/>
    <xf numFmtId="0" fontId="31" fillId="40" borderId="0" applyNumberFormat="0" applyBorder="0" applyAlignment="0" applyProtection="0"/>
    <xf numFmtId="0" fontId="31" fillId="28" borderId="0" applyNumberFormat="0" applyBorder="0" applyAlignment="0" applyProtection="0"/>
    <xf numFmtId="0" fontId="31" fillId="37"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42" borderId="0" applyNumberFormat="0" applyBorder="0" applyAlignment="0" applyProtection="0"/>
    <xf numFmtId="0" fontId="31" fillId="28" borderId="0" applyNumberFormat="0" applyBorder="0" applyAlignment="0" applyProtection="0"/>
    <xf numFmtId="0" fontId="31" fillId="36" borderId="0" applyNumberFormat="0" applyBorder="0" applyAlignment="0" applyProtection="0"/>
    <xf numFmtId="0" fontId="31" fillId="48" borderId="0" applyNumberFormat="0" applyBorder="0" applyAlignment="0" applyProtection="0"/>
    <xf numFmtId="0" fontId="31" fillId="42" borderId="0" applyNumberFormat="0" applyBorder="0" applyAlignment="0" applyProtection="0"/>
    <xf numFmtId="0" fontId="31" fillId="30" borderId="0" applyNumberFormat="0" applyBorder="0" applyAlignment="0" applyProtection="0"/>
    <xf numFmtId="0" fontId="31" fillId="63" borderId="0" applyNumberFormat="0" applyBorder="0" applyAlignment="0" applyProtection="0"/>
    <xf numFmtId="0" fontId="20" fillId="11" borderId="0" applyNumberFormat="0" applyBorder="0" applyAlignment="0" applyProtection="0"/>
    <xf numFmtId="0" fontId="31" fillId="60" borderId="0" applyNumberFormat="0" applyBorder="0" applyAlignment="0" applyProtection="0"/>
    <xf numFmtId="0" fontId="20" fillId="14" borderId="0" applyNumberFormat="0" applyBorder="0" applyAlignment="0" applyProtection="0"/>
    <xf numFmtId="0" fontId="31" fillId="61" borderId="0" applyNumberFormat="0" applyBorder="0" applyAlignment="0" applyProtection="0"/>
    <xf numFmtId="0" fontId="20" fillId="37" borderId="0" applyNumberFormat="0" applyBorder="0" applyAlignment="0" applyProtection="0"/>
    <xf numFmtId="0" fontId="31" fillId="64" borderId="0" applyNumberFormat="0" applyBorder="0" applyAlignment="0" applyProtection="0"/>
    <xf numFmtId="0" fontId="20" fillId="41" borderId="0" applyNumberFormat="0" applyBorder="0" applyAlignment="0" applyProtection="0"/>
    <xf numFmtId="0" fontId="31" fillId="65" borderId="0" applyNumberFormat="0" applyBorder="0" applyAlignment="0" applyProtection="0"/>
    <xf numFmtId="0" fontId="20" fillId="21" borderId="0" applyNumberFormat="0" applyBorder="0" applyAlignment="0" applyProtection="0"/>
    <xf numFmtId="0" fontId="31" fillId="66" borderId="0" applyNumberFormat="0" applyBorder="0" applyAlignment="0" applyProtection="0"/>
    <xf numFmtId="0" fontId="20" fillId="43" borderId="0" applyNumberFormat="0" applyBorder="0" applyAlignment="0" applyProtection="0"/>
    <xf numFmtId="0" fontId="31" fillId="40" borderId="0" applyNumberFormat="0" applyBorder="0" applyAlignment="0" applyProtection="0"/>
    <xf numFmtId="0" fontId="31" fillId="28" borderId="0" applyNumberFormat="0" applyBorder="0" applyAlignment="0" applyProtection="0"/>
    <xf numFmtId="0" fontId="31" fillId="37"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50" borderId="0" applyNumberFormat="0" applyBorder="0" applyAlignment="0" applyProtection="0"/>
    <xf numFmtId="0" fontId="31" fillId="46" borderId="0" applyNumberFormat="0" applyBorder="0" applyAlignment="0" applyProtection="0"/>
    <xf numFmtId="0" fontId="31" fillId="51" borderId="0" applyNumberFormat="0" applyBorder="0" applyAlignment="0" applyProtection="0"/>
    <xf numFmtId="0" fontId="31" fillId="41" borderId="0" applyNumberFormat="0" applyBorder="0" applyAlignment="0" applyProtection="0"/>
    <xf numFmtId="0" fontId="31" fillId="39" borderId="0" applyNumberFormat="0" applyBorder="0" applyAlignment="0" applyProtection="0"/>
    <xf numFmtId="0" fontId="60" fillId="0" borderId="0"/>
    <xf numFmtId="0" fontId="37" fillId="33" borderId="0" applyNumberFormat="0" applyBorder="0" applyAlignment="0" applyProtection="0"/>
    <xf numFmtId="0" fontId="32" fillId="55" borderId="0" applyNumberFormat="0" applyBorder="0" applyAlignment="0" applyProtection="0"/>
    <xf numFmtId="0" fontId="10" fillId="2" borderId="0" applyNumberFormat="0" applyBorder="0" applyAlignment="0" applyProtection="0"/>
    <xf numFmtId="0" fontId="32" fillId="34" borderId="0" applyNumberFormat="0" applyBorder="0" applyAlignment="0" applyProtection="0"/>
    <xf numFmtId="172" fontId="61" fillId="0" borderId="0">
      <protection locked="0"/>
    </xf>
    <xf numFmtId="172" fontId="61" fillId="0" borderId="0">
      <protection locked="0"/>
    </xf>
    <xf numFmtId="0" fontId="58" fillId="67" borderId="2" applyNumberFormat="0" applyFont="0" applyBorder="0" applyAlignment="0">
      <alignment horizontal="left" vertical="center"/>
    </xf>
    <xf numFmtId="0" fontId="62" fillId="0" borderId="27" applyNumberFormat="0" applyFill="0" applyAlignment="0" applyProtection="0"/>
    <xf numFmtId="0" fontId="63" fillId="0" borderId="21" applyNumberFormat="0" applyFill="0" applyAlignment="0" applyProtection="0"/>
    <xf numFmtId="0" fontId="49" fillId="0" borderId="28" applyNumberFormat="0" applyFill="0" applyAlignment="0" applyProtection="0"/>
    <xf numFmtId="0" fontId="49" fillId="0" borderId="28" applyNumberFormat="0" applyFill="0" applyAlignment="0" applyProtection="0"/>
    <xf numFmtId="0" fontId="49" fillId="0" borderId="0" applyNumberFormat="0" applyFill="0" applyBorder="0" applyAlignment="0" applyProtection="0"/>
    <xf numFmtId="0" fontId="33" fillId="48" borderId="13" applyNumberFormat="0" applyAlignment="0" applyProtection="0"/>
    <xf numFmtId="0" fontId="33" fillId="68" borderId="13" applyNumberFormat="0" applyAlignment="0" applyProtection="0"/>
    <xf numFmtId="0" fontId="33" fillId="68" borderId="13" applyNumberFormat="0" applyAlignment="0" applyProtection="0"/>
    <xf numFmtId="0" fontId="15" fillId="6" borderId="6" applyNumberFormat="0" applyAlignment="0" applyProtection="0"/>
    <xf numFmtId="0" fontId="21" fillId="0" borderId="0"/>
    <xf numFmtId="0" fontId="64" fillId="0" borderId="0"/>
    <xf numFmtId="0" fontId="34" fillId="49" borderId="14" applyNumberFormat="0" applyAlignment="0" applyProtection="0"/>
    <xf numFmtId="0" fontId="35" fillId="0" borderId="15" applyNumberFormat="0" applyFill="0" applyAlignment="0" applyProtection="0"/>
    <xf numFmtId="0" fontId="34" fillId="69" borderId="14" applyNumberFormat="0" applyAlignment="0" applyProtection="0"/>
    <xf numFmtId="0" fontId="17" fillId="7" borderId="9" applyNumberFormat="0" applyAlignment="0" applyProtection="0"/>
    <xf numFmtId="0" fontId="35" fillId="0" borderId="15" applyNumberFormat="0" applyFill="0" applyAlignment="0" applyProtection="0"/>
    <xf numFmtId="0" fontId="16" fillId="0" borderId="8" applyNumberFormat="0" applyFill="0" applyAlignment="0" applyProtection="0"/>
    <xf numFmtId="173" fontId="61" fillId="0" borderId="0">
      <protection locked="0"/>
    </xf>
    <xf numFmtId="41" fontId="21" fillId="0" borderId="0" applyFont="0" applyFill="0" applyBorder="0" applyAlignment="0" applyProtection="0"/>
    <xf numFmtId="41" fontId="21" fillId="0" borderId="0" applyFont="0" applyFill="0" applyBorder="0" applyAlignment="0" applyProtection="0"/>
    <xf numFmtId="40" fontId="65" fillId="0" borderId="0" applyFont="0" applyFill="0" applyBorder="0" applyAlignment="0" applyProtection="0"/>
    <xf numFmtId="174" fontId="61" fillId="0" borderId="0">
      <protection locked="0"/>
    </xf>
    <xf numFmtId="171" fontId="66" fillId="0" borderId="0" applyNumberFormat="0" applyFill="0" applyBorder="0">
      <alignment horizontal="left" vertical="center"/>
      <protection locked="0"/>
    </xf>
    <xf numFmtId="0" fontId="31" fillId="42" borderId="0" applyNumberFormat="0" applyBorder="0" applyAlignment="0" applyProtection="0"/>
    <xf numFmtId="0" fontId="31" fillId="46" borderId="0" applyNumberFormat="0" applyBorder="0" applyAlignment="0" applyProtection="0"/>
    <xf numFmtId="0" fontId="31" fillId="51" borderId="0" applyNumberFormat="0" applyBorder="0" applyAlignment="0" applyProtection="0"/>
    <xf numFmtId="0" fontId="31" fillId="45" borderId="0" applyNumberFormat="0" applyBorder="0" applyAlignment="0" applyProtection="0"/>
    <xf numFmtId="0" fontId="31" fillId="42" borderId="0" applyNumberFormat="0" applyBorder="0" applyAlignment="0" applyProtection="0"/>
    <xf numFmtId="0" fontId="31" fillId="39" borderId="0" applyNumberFormat="0" applyBorder="0" applyAlignment="0" applyProtection="0"/>
    <xf numFmtId="0" fontId="32" fillId="34" borderId="0" applyNumberFormat="0" applyBorder="0" applyAlignment="0" applyProtection="0"/>
    <xf numFmtId="49" fontId="57" fillId="70" borderId="29" applyNumberFormat="0" applyBorder="0" applyAlignment="0">
      <alignment horizontal="left" vertical="center"/>
    </xf>
    <xf numFmtId="175" fontId="61" fillId="0" borderId="0">
      <protection locked="0"/>
    </xf>
    <xf numFmtId="176" fontId="21" fillId="0" borderId="0">
      <alignment horizontal="center"/>
    </xf>
    <xf numFmtId="42" fontId="21" fillId="0" borderId="0" applyFont="0" applyFill="0" applyBorder="0" applyAlignment="0" applyProtection="0"/>
    <xf numFmtId="42" fontId="21" fillId="0" borderId="0" applyFont="0" applyFill="0" applyBorder="0" applyAlignment="0" applyProtection="0"/>
    <xf numFmtId="177" fontId="21" fillId="0" borderId="0" applyFont="0" applyFill="0" applyBorder="0" applyAlignment="0" applyProtection="0"/>
    <xf numFmtId="178" fontId="61" fillId="0" borderId="0">
      <protection locked="0"/>
    </xf>
    <xf numFmtId="0" fontId="67" fillId="0" borderId="0">
      <protection locked="0"/>
    </xf>
    <xf numFmtId="171" fontId="58" fillId="71" borderId="0" applyNumberFormat="0" applyBorder="0">
      <alignment horizontal="center" vertical="center"/>
    </xf>
    <xf numFmtId="171" fontId="58" fillId="71" borderId="0" applyNumberFormat="0" applyBorder="0">
      <alignment horizontal="center" vertical="center"/>
    </xf>
    <xf numFmtId="171" fontId="68" fillId="71" borderId="25" applyNumberFormat="0" applyFill="0" applyBorder="0" applyProtection="0">
      <alignment horizontal="left"/>
      <protection locked="0"/>
    </xf>
    <xf numFmtId="0" fontId="61" fillId="0" borderId="0">
      <protection locked="0"/>
    </xf>
    <xf numFmtId="0" fontId="45" fillId="0" borderId="0" applyNumberFormat="0" applyFill="0" applyBorder="0" applyAlignment="0" applyProtection="0"/>
    <xf numFmtId="0" fontId="31" fillId="72" borderId="0" applyNumberFormat="0" applyBorder="0" applyAlignment="0" applyProtection="0"/>
    <xf numFmtId="0" fontId="20" fillId="9" borderId="0" applyNumberFormat="0" applyBorder="0" applyAlignment="0" applyProtection="0"/>
    <xf numFmtId="0" fontId="31" fillId="73" borderId="0" applyNumberFormat="0" applyBorder="0" applyAlignment="0" applyProtection="0"/>
    <xf numFmtId="0" fontId="20" fillId="12" borderId="0" applyNumberFormat="0" applyBorder="0" applyAlignment="0" applyProtection="0"/>
    <xf numFmtId="0" fontId="31" fillId="74" borderId="0" applyNumberFormat="0" applyBorder="0" applyAlignment="0" applyProtection="0"/>
    <xf numFmtId="0" fontId="20" fillId="15" borderId="0" applyNumberFormat="0" applyBorder="0" applyAlignment="0" applyProtection="0"/>
    <xf numFmtId="0" fontId="31" fillId="64" borderId="0" applyNumberFormat="0" applyBorder="0" applyAlignment="0" applyProtection="0"/>
    <xf numFmtId="0" fontId="20" fillId="16" borderId="0" applyNumberFormat="0" applyBorder="0" applyAlignment="0" applyProtection="0"/>
    <xf numFmtId="0" fontId="31" fillId="65" borderId="0" applyNumberFormat="0" applyBorder="0" applyAlignment="0" applyProtection="0"/>
    <xf numFmtId="0" fontId="20" fillId="18" borderId="0" applyNumberFormat="0" applyBorder="0" applyAlignment="0" applyProtection="0"/>
    <xf numFmtId="0" fontId="31" fillId="75" borderId="0" applyNumberFormat="0" applyBorder="0" applyAlignment="0" applyProtection="0"/>
    <xf numFmtId="0" fontId="20" fillId="22" borderId="0" applyNumberFormat="0" applyBorder="0" applyAlignment="0" applyProtection="0"/>
    <xf numFmtId="0" fontId="31" fillId="50" borderId="0" applyNumberFormat="0" applyBorder="0" applyAlignment="0" applyProtection="0"/>
    <xf numFmtId="0" fontId="31" fillId="46" borderId="0" applyNumberFormat="0" applyBorder="0" applyAlignment="0" applyProtection="0"/>
    <xf numFmtId="0" fontId="31" fillId="51"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39" borderId="0" applyNumberFormat="0" applyBorder="0" applyAlignment="0" applyProtection="0"/>
    <xf numFmtId="0" fontId="36" fillId="58" borderId="13" applyNumberFormat="0" applyAlignment="0" applyProtection="0"/>
    <xf numFmtId="0" fontId="36" fillId="58" borderId="13" applyNumberFormat="0" applyAlignment="0" applyProtection="0"/>
    <xf numFmtId="0" fontId="13" fillId="5" borderId="6" applyNumberFormat="0" applyAlignment="0" applyProtection="0"/>
    <xf numFmtId="0" fontId="22" fillId="1" borderId="30" applyFont="0" applyFill="0" applyBorder="0" applyAlignment="0">
      <alignment horizontal="center"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7" fontId="21" fillId="0" borderId="0" applyFont="0" applyFill="0" applyBorder="0" applyAlignment="0" applyProtection="0"/>
    <xf numFmtId="179" fontId="69" fillId="0" borderId="0" applyFill="0" applyBorder="0" applyAlignment="0" applyProtection="0"/>
    <xf numFmtId="167" fontId="21" fillId="0" borderId="0" applyFont="0" applyFill="0" applyBorder="0" applyAlignment="0" applyProtection="0"/>
    <xf numFmtId="180" fontId="61" fillId="0" borderId="0">
      <protection locked="0"/>
    </xf>
    <xf numFmtId="181" fontId="67" fillId="0" borderId="0">
      <protection locked="0"/>
    </xf>
    <xf numFmtId="0" fontId="70" fillId="0" borderId="0" applyNumberFormat="0" applyFill="0" applyBorder="0" applyAlignment="0" applyProtection="0">
      <alignment vertical="top"/>
      <protection locked="0"/>
    </xf>
    <xf numFmtId="0" fontId="27" fillId="0" borderId="0" applyNumberFormat="0" applyFont="0" applyFill="0" applyAlignment="0">
      <alignment horizontal="left"/>
    </xf>
    <xf numFmtId="0" fontId="32" fillId="34" borderId="0" applyNumberFormat="0" applyBorder="0" applyAlignment="0" applyProtection="0"/>
    <xf numFmtId="182" fontId="32" fillId="34" borderId="0" applyNumberFormat="0" applyBorder="0" applyAlignment="0" applyProtection="0"/>
    <xf numFmtId="38" fontId="56" fillId="26" borderId="0" applyNumberFormat="0" applyBorder="0" applyAlignment="0" applyProtection="0"/>
    <xf numFmtId="0" fontId="71" fillId="0" borderId="0">
      <alignment horizontal="left"/>
    </xf>
    <xf numFmtId="0" fontId="67" fillId="0" borderId="0">
      <protection locked="0"/>
    </xf>
    <xf numFmtId="0" fontId="67" fillId="0" borderId="0">
      <protection locked="0"/>
    </xf>
    <xf numFmtId="0" fontId="45" fillId="0" borderId="22" applyNumberFormat="0" applyFill="0" applyAlignment="0" applyProtection="0"/>
    <xf numFmtId="0" fontId="45" fillId="0" borderId="0" applyNumberFormat="0" applyFill="0" applyBorder="0" applyAlignment="0" applyProtection="0"/>
    <xf numFmtId="0" fontId="37" fillId="33" borderId="0" applyNumberFormat="0" applyBorder="0" applyAlignment="0" applyProtection="0"/>
    <xf numFmtId="0" fontId="37" fillId="54" borderId="0" applyNumberFormat="0" applyBorder="0" applyAlignment="0" applyProtection="0"/>
    <xf numFmtId="0" fontId="11" fillId="3" borderId="0" applyNumberFormat="0" applyBorder="0" applyAlignment="0" applyProtection="0"/>
    <xf numFmtId="0" fontId="72" fillId="0" borderId="0"/>
    <xf numFmtId="0" fontId="36" fillId="30" borderId="13" applyNumberFormat="0" applyAlignment="0" applyProtection="0"/>
    <xf numFmtId="10" fontId="56" fillId="26" borderId="1" applyNumberFormat="0" applyBorder="0" applyAlignment="0" applyProtection="0"/>
    <xf numFmtId="0" fontId="56" fillId="26" borderId="0"/>
    <xf numFmtId="0" fontId="35" fillId="0" borderId="15" applyNumberFormat="0" applyFill="0" applyAlignment="0" applyProtection="0"/>
    <xf numFmtId="0" fontId="21" fillId="0" borderId="0">
      <alignment horizontal="centerContinuous" vertical="justify"/>
    </xf>
    <xf numFmtId="0" fontId="73" fillId="0" borderId="12"/>
    <xf numFmtId="44" fontId="26"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44" fontId="21" fillId="0" borderId="0" applyFont="0" applyFill="0" applyBorder="0" applyAlignment="0" applyProtection="0"/>
    <xf numFmtId="16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83" fontId="69" fillId="0" borderId="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83" fontId="69" fillId="0" borderId="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183" fontId="21" fillId="0" borderId="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83" fontId="69" fillId="0" borderId="0" applyFill="0" applyBorder="0" applyAlignment="0" applyProtection="0"/>
    <xf numFmtId="164" fontId="21" fillId="0" borderId="0" applyFont="0" applyFill="0" applyBorder="0" applyAlignment="0" applyProtection="0"/>
    <xf numFmtId="169" fontId="21" fillId="0" borderId="0" applyFont="0" applyFill="0" applyBorder="0" applyAlignment="0" applyProtection="0"/>
    <xf numFmtId="183" fontId="69" fillId="0" borderId="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83" fontId="21" fillId="0" borderId="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4" fontId="26" fillId="0" borderId="0" applyFont="0" applyFill="0" applyBorder="0" applyAlignment="0" applyProtection="0"/>
    <xf numFmtId="184" fontId="21" fillId="0" borderId="0" applyFont="0" applyFill="0" applyBorder="0" applyAlignment="0" applyProtection="0"/>
    <xf numFmtId="165" fontId="21" fillId="0" borderId="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78" fontId="67" fillId="0" borderId="0">
      <protection locked="0"/>
    </xf>
    <xf numFmtId="185" fontId="21" fillId="0" borderId="0" applyFont="0" applyFill="0" applyBorder="0" applyAlignment="0" applyProtection="0"/>
    <xf numFmtId="0" fontId="38" fillId="76" borderId="0" applyNumberFormat="0" applyBorder="0" applyAlignment="0" applyProtection="0"/>
    <xf numFmtId="0" fontId="12" fillId="4" borderId="0" applyNumberFormat="0" applyBorder="0" applyAlignment="0" applyProtection="0"/>
    <xf numFmtId="0" fontId="38" fillId="36" borderId="0" applyNumberFormat="0" applyBorder="0" applyAlignment="0" applyProtection="0"/>
    <xf numFmtId="170" fontId="21" fillId="0" borderId="0"/>
    <xf numFmtId="0" fontId="21" fillId="0" borderId="0"/>
    <xf numFmtId="0" fontId="21" fillId="0" borderId="0"/>
    <xf numFmtId="0" fontId="2" fillId="0" borderId="0"/>
    <xf numFmtId="0" fontId="74" fillId="0" borderId="0"/>
    <xf numFmtId="0" fontId="21" fillId="0" borderId="0"/>
    <xf numFmtId="0" fontId="74" fillId="0" borderId="0"/>
    <xf numFmtId="0" fontId="21" fillId="0" borderId="0"/>
    <xf numFmtId="0" fontId="2" fillId="0" borderId="0"/>
    <xf numFmtId="0" fontId="2" fillId="0" borderId="0"/>
    <xf numFmtId="0" fontId="21" fillId="0" borderId="0"/>
    <xf numFmtId="0" fontId="21" fillId="0" borderId="0"/>
    <xf numFmtId="0" fontId="21" fillId="0" borderId="0"/>
    <xf numFmtId="0" fontId="2"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1" fillId="0" borderId="0"/>
    <xf numFmtId="0" fontId="21" fillId="0" borderId="0"/>
    <xf numFmtId="0" fontId="74"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 fillId="0" borderId="0"/>
    <xf numFmtId="0" fontId="72" fillId="0" borderId="0"/>
    <xf numFmtId="0" fontId="21" fillId="0" borderId="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1" fillId="0" borderId="0"/>
    <xf numFmtId="0" fontId="21" fillId="0" borderId="0"/>
    <xf numFmtId="0" fontId="21" fillId="0" borderId="0"/>
    <xf numFmtId="0" fontId="21" fillId="0" borderId="0"/>
    <xf numFmtId="0" fontId="26" fillId="0" borderId="0"/>
    <xf numFmtId="0" fontId="21" fillId="0" borderId="0"/>
    <xf numFmtId="0" fontId="2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1" fillId="0" borderId="0"/>
    <xf numFmtId="0" fontId="21" fillId="0" borderId="0"/>
    <xf numFmtId="0" fontId="21" fillId="0" borderId="0"/>
    <xf numFmtId="0" fontId="21" fillId="0" borderId="0"/>
    <xf numFmtId="0" fontId="7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81" fillId="0" borderId="0"/>
    <xf numFmtId="0" fontId="21" fillId="0" borderId="0"/>
    <xf numFmtId="0" fontId="4" fillId="0" borderId="0"/>
    <xf numFmtId="0" fontId="2" fillId="0" borderId="0"/>
    <xf numFmtId="0" fontId="21" fillId="0" borderId="0"/>
    <xf numFmtId="0" fontId="21" fillId="0" borderId="0"/>
    <xf numFmtId="0" fontId="21" fillId="0" borderId="0"/>
    <xf numFmtId="0" fontId="7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5" fillId="0" borderId="0"/>
    <xf numFmtId="0" fontId="56" fillId="0" borderId="0"/>
    <xf numFmtId="0" fontId="21" fillId="0" borderId="0"/>
    <xf numFmtId="0" fontId="21" fillId="0" borderId="0"/>
    <xf numFmtId="0" fontId="21" fillId="0" borderId="0"/>
    <xf numFmtId="0" fontId="7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applyNumberFormat="0" applyFill="0" applyBorder="0" applyAlignment="0" applyProtection="0"/>
    <xf numFmtId="0" fontId="23"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1" fillId="0" borderId="0"/>
    <xf numFmtId="0" fontId="74"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1" fillId="0" borderId="0"/>
    <xf numFmtId="0" fontId="75" fillId="0" borderId="0"/>
    <xf numFmtId="0" fontId="75" fillId="0" borderId="0"/>
    <xf numFmtId="0" fontId="75" fillId="0" borderId="0"/>
    <xf numFmtId="0" fontId="75" fillId="0" borderId="0"/>
    <xf numFmtId="0" fontId="7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4" fillId="0" borderId="0"/>
    <xf numFmtId="0" fontId="21" fillId="0" borderId="0"/>
    <xf numFmtId="0" fontId="21" fillId="0" borderId="0"/>
    <xf numFmtId="0" fontId="21" fillId="0" borderId="0" applyProtection="0"/>
    <xf numFmtId="0" fontId="21" fillId="0" borderId="0"/>
    <xf numFmtId="0" fontId="21" fillId="0" borderId="0"/>
    <xf numFmtId="0" fontId="21" fillId="0" borderId="0"/>
    <xf numFmtId="0" fontId="2" fillId="0" borderId="0"/>
    <xf numFmtId="0" fontId="21" fillId="0" borderId="0"/>
    <xf numFmtId="0" fontId="21" fillId="77" borderId="18" applyNumberFormat="0" applyAlignment="0" applyProtection="0"/>
    <xf numFmtId="0" fontId="21" fillId="77" borderId="18" applyNumberForma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26" fillId="8" borderId="10" applyNumberFormat="0" applyFont="0" applyAlignment="0" applyProtection="0"/>
    <xf numFmtId="0" fontId="56" fillId="29" borderId="18" applyNumberFormat="0" applyFont="0" applyAlignment="0" applyProtection="0"/>
    <xf numFmtId="0" fontId="21" fillId="29" borderId="18" applyNumberFormat="0" applyFont="0" applyAlignment="0" applyProtection="0"/>
    <xf numFmtId="0" fontId="56" fillId="26" borderId="0" applyFont="0"/>
    <xf numFmtId="0" fontId="39" fillId="48" borderId="19" applyNumberFormat="0" applyAlignment="0" applyProtection="0"/>
    <xf numFmtId="186" fontId="61" fillId="0" borderId="0">
      <protection locked="0"/>
    </xf>
    <xf numFmtId="10" fontId="21" fillId="0" borderId="0" applyFont="0" applyFill="0" applyBorder="0" applyAlignment="0" applyProtection="0"/>
    <xf numFmtId="187" fontId="67" fillId="0" borderId="0">
      <protection locked="0"/>
    </xf>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0" applyNumberFormat="0" applyBorder="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0" fontId="21" fillId="0" borderId="31" applyNumberFormat="0" applyFont="0" applyAlignment="0"/>
    <xf numFmtId="4" fontId="67" fillId="0" borderId="0">
      <protection locked="0"/>
    </xf>
    <xf numFmtId="9" fontId="5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69" fillId="0" borderId="0" applyFill="0" applyBorder="0" applyAlignment="0" applyProtection="0"/>
    <xf numFmtId="9" fontId="21" fillId="0" borderId="0" applyFill="0" applyBorder="0" applyAlignment="0" applyProtection="0"/>
    <xf numFmtId="9" fontId="69" fillId="0" borderId="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9" fillId="0" borderId="0" applyFill="0" applyBorder="0" applyAlignment="0" applyProtection="0"/>
    <xf numFmtId="9" fontId="56" fillId="0" borderId="0" applyFont="0" applyFill="0" applyBorder="0" applyAlignment="0" applyProtection="0"/>
    <xf numFmtId="9" fontId="21" fillId="0" borderId="0" applyFont="0" applyFill="0" applyBorder="0" applyAlignment="0" applyProtection="0"/>
    <xf numFmtId="9" fontId="69" fillId="0" borderId="0" applyFill="0" applyBorder="0" applyAlignment="0" applyProtection="0"/>
    <xf numFmtId="9" fontId="21" fillId="0" borderId="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9" fillId="0" borderId="0" applyFill="0" applyBorder="0" applyAlignment="0" applyProtection="0"/>
    <xf numFmtId="9" fontId="5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ill="0" applyAlignment="0" applyProtection="0"/>
    <xf numFmtId="9" fontId="5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0" fontId="39" fillId="68" borderId="19" applyNumberFormat="0" applyAlignment="0" applyProtection="0"/>
    <xf numFmtId="0" fontId="39" fillId="68" borderId="19" applyNumberFormat="0" applyAlignment="0" applyProtection="0"/>
    <xf numFmtId="0" fontId="14" fillId="6" borderId="7" applyNumberFormat="0" applyAlignment="0" applyProtection="0"/>
    <xf numFmtId="0" fontId="39" fillId="48" borderId="19" applyNumberFormat="0" applyAlignment="0" applyProtection="0"/>
    <xf numFmtId="188" fontId="76" fillId="0" borderId="0">
      <protection locked="0"/>
    </xf>
    <xf numFmtId="43" fontId="74" fillId="0" borderId="0" applyFont="0" applyFill="0" applyBorder="0" applyAlignment="0" applyProtection="0"/>
    <xf numFmtId="43" fontId="7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4" fillId="0" borderId="0" applyFont="0" applyFill="0" applyBorder="0" applyAlignment="0" applyProtection="0"/>
    <xf numFmtId="170" fontId="7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8" fontId="69" fillId="0" borderId="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8" fontId="69" fillId="0" borderId="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1"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8" fontId="74"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ill="0" applyAlignment="0" applyProtection="0"/>
    <xf numFmtId="168" fontId="69" fillId="0" borderId="0" applyFill="0" applyBorder="0" applyAlignment="0" applyProtection="0"/>
    <xf numFmtId="44" fontId="21" fillId="0" borderId="0" applyFill="0" applyBorder="0" applyAlignment="0" applyProtection="0"/>
    <xf numFmtId="44" fontId="21" fillId="0" borderId="0" applyFill="0" applyBorder="0" applyAlignment="0" applyProtection="0"/>
    <xf numFmtId="44" fontId="21" fillId="0" borderId="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ill="0" applyAlignment="0" applyProtection="0"/>
    <xf numFmtId="165" fontId="21" fillId="0" borderId="0" applyFill="0" applyAlignment="0" applyProtection="0"/>
    <xf numFmtId="165" fontId="21" fillId="0" borderId="0" applyFill="0" applyAlignment="0" applyProtection="0"/>
    <xf numFmtId="165" fontId="21" fillId="0" borderId="0" applyFill="0" applyAlignment="0" applyProtection="0"/>
    <xf numFmtId="165" fontId="21" fillId="0" borderId="0" applyFill="0" applyAlignment="0" applyProtection="0"/>
    <xf numFmtId="165" fontId="21" fillId="0" borderId="0" applyFill="0" applyAlignment="0" applyProtection="0"/>
    <xf numFmtId="165" fontId="21" fillId="0" borderId="0" applyFill="0" applyAlignment="0" applyProtection="0"/>
    <xf numFmtId="165" fontId="21" fillId="0" borderId="0" applyFill="0" applyAlignment="0" applyProtection="0"/>
    <xf numFmtId="168" fontId="74" fillId="0" borderId="0" applyFill="0" applyBorder="0" applyAlignment="0" applyProtection="0"/>
    <xf numFmtId="44" fontId="21" fillId="0" borderId="0" applyFill="0" applyBorder="0" applyAlignment="0" applyProtection="0"/>
    <xf numFmtId="44" fontId="21" fillId="0" borderId="0" applyFill="0" applyBorder="0" applyAlignment="0" applyProtection="0"/>
    <xf numFmtId="44" fontId="21"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74" fillId="0" borderId="0" applyFill="0" applyBorder="0" applyAlignment="0" applyProtection="0"/>
    <xf numFmtId="43" fontId="21" fillId="0" borderId="0" applyFont="0" applyFill="0" applyBorder="0" applyAlignment="0" applyProtection="0"/>
    <xf numFmtId="168" fontId="74"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89"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73" fillId="0" borderId="0"/>
    <xf numFmtId="0" fontId="77" fillId="67" borderId="24" applyNumberFormat="0" applyBorder="0" applyAlignment="0">
      <alignment horizontal="left" vertical="center" indent="1"/>
    </xf>
    <xf numFmtId="0" fontId="78" fillId="0" borderId="24" applyNumberFormat="0" applyBorder="0" applyAlignment="0">
      <alignment horizontal="center" vertical="center"/>
    </xf>
    <xf numFmtId="0" fontId="40"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62" fillId="0" borderId="27" applyNumberFormat="0" applyFill="0" applyAlignment="0" applyProtection="0"/>
    <xf numFmtId="0" fontId="62" fillId="0" borderId="32" applyNumberFormat="0" applyFill="0" applyAlignment="0" applyProtection="0"/>
    <xf numFmtId="0" fontId="43" fillId="0" borderId="20" applyNumberFormat="0" applyFill="0" applyAlignment="0" applyProtection="0"/>
    <xf numFmtId="0" fontId="62" fillId="0" borderId="27"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2"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45" fillId="0" borderId="22"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6" fillId="0" borderId="0" applyNumberFormat="0" applyFill="0" applyBorder="0" applyAlignment="0" applyProtection="0"/>
    <xf numFmtId="190" fontId="61" fillId="0" borderId="0">
      <protection locked="0"/>
    </xf>
    <xf numFmtId="190" fontId="61" fillId="0" borderId="0">
      <protection locked="0"/>
    </xf>
    <xf numFmtId="0" fontId="59" fillId="0" borderId="29" applyBorder="0" applyAlignment="0">
      <alignment horizontal="center" vertical="center"/>
    </xf>
    <xf numFmtId="0" fontId="79" fillId="0" borderId="33" applyNumberFormat="0" applyFill="0" applyAlignment="0" applyProtection="0"/>
    <xf numFmtId="0" fontId="79" fillId="0" borderId="33" applyNumberFormat="0" applyFill="0" applyAlignment="0" applyProtection="0"/>
    <xf numFmtId="0" fontId="5" fillId="0" borderId="11" applyNumberFormat="0" applyFill="0" applyAlignment="0" applyProtection="0"/>
    <xf numFmtId="173" fontId="67" fillId="0" borderId="0">
      <protection locked="0"/>
    </xf>
    <xf numFmtId="174" fontId="67" fillId="0" borderId="0">
      <protection locked="0"/>
    </xf>
    <xf numFmtId="0" fontId="34" fillId="49" borderId="14" applyNumberFormat="0" applyAlignment="0" applyProtection="0"/>
    <xf numFmtId="43" fontId="5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1" fillId="0" borderId="0" quotePrefix="1" applyFont="0" applyFill="0" applyBorder="0" applyAlignment="0">
      <protection locked="0"/>
    </xf>
    <xf numFmtId="43" fontId="21" fillId="0" borderId="0" quotePrefix="1" applyFont="0" applyFill="0" applyBorder="0" applyAlignment="0">
      <protection locked="0"/>
    </xf>
    <xf numFmtId="43" fontId="54" fillId="0" borderId="0" applyFont="0" applyFill="0" applyBorder="0" applyAlignment="0" applyProtection="0"/>
    <xf numFmtId="43" fontId="54" fillId="0" borderId="0" applyFont="0" applyFill="0" applyBorder="0" applyAlignment="0" applyProtection="0"/>
    <xf numFmtId="43" fontId="21"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21"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3" fontId="21" fillId="0" borderId="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53" fillId="0" borderId="0"/>
    <xf numFmtId="44" fontId="53" fillId="0" borderId="0" applyFont="0" applyFill="0" applyBorder="0" applyAlignment="0" applyProtection="0"/>
    <xf numFmtId="0" fontId="36" fillId="30" borderId="13" applyNumberFormat="0" applyAlignment="0" applyProtection="0"/>
    <xf numFmtId="0" fontId="36" fillId="30" borderId="13" applyNumberFormat="0" applyAlignment="0" applyProtection="0"/>
    <xf numFmtId="0" fontId="53" fillId="0" borderId="0"/>
    <xf numFmtId="44" fontId="53" fillId="0" borderId="0" applyFont="0" applyFill="0" applyBorder="0" applyAlignment="0" applyProtection="0"/>
    <xf numFmtId="44" fontId="53" fillId="0" borderId="0" applyFont="0" applyFill="0" applyBorder="0" applyAlignment="0" applyProtection="0"/>
    <xf numFmtId="9" fontId="83" fillId="0" borderId="0" applyFont="0" applyFill="0" applyBorder="0" applyAlignment="0" applyProtection="0"/>
    <xf numFmtId="0" fontId="1"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4" fillId="0" borderId="0" applyFont="0" applyFill="0" applyBorder="0" applyAlignment="0" applyProtection="0"/>
    <xf numFmtId="0" fontId="48" fillId="47" borderId="35" applyNumberFormat="0" applyAlignment="0" applyProtection="0"/>
    <xf numFmtId="0" fontId="33" fillId="48" borderId="35" applyNumberFormat="0" applyAlignment="0" applyProtection="0"/>
    <xf numFmtId="0" fontId="36" fillId="30" borderId="35" applyNumberFormat="0" applyAlignment="0" applyProtection="0"/>
    <xf numFmtId="0" fontId="36" fillId="36" borderId="35" applyNumberFormat="0" applyAlignment="0" applyProtection="0"/>
    <xf numFmtId="44" fontId="26"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0" fontId="21" fillId="29" borderId="36" applyNumberFormat="0" applyFont="0" applyAlignment="0" applyProtection="0"/>
    <xf numFmtId="0" fontId="26" fillId="29" borderId="36" applyNumberFormat="0" applyFont="0" applyAlignment="0" applyProtection="0"/>
    <xf numFmtId="0" fontId="47" fillId="29" borderId="36" applyNumberFormat="0" applyFont="0" applyAlignment="0" applyProtection="0"/>
    <xf numFmtId="0" fontId="39" fillId="47" borderId="37" applyNumberFormat="0" applyAlignment="0" applyProtection="0"/>
    <xf numFmtId="0" fontId="39" fillId="48" borderId="37"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4" fontId="26"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47" fillId="0" borderId="0"/>
    <xf numFmtId="0" fontId="33" fillId="48" borderId="35" applyNumberFormat="0" applyAlignment="0" applyProtection="0"/>
    <xf numFmtId="0" fontId="33" fillId="68" borderId="35" applyNumberFormat="0" applyAlignment="0" applyProtection="0"/>
    <xf numFmtId="0" fontId="33" fillId="68" borderId="35" applyNumberFormat="0" applyAlignment="0" applyProtection="0"/>
    <xf numFmtId="41" fontId="21" fillId="0" borderId="0" applyFont="0" applyFill="0" applyBorder="0" applyAlignment="0" applyProtection="0"/>
    <xf numFmtId="41"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0" fontId="36" fillId="58" borderId="35" applyNumberFormat="0" applyAlignment="0" applyProtection="0"/>
    <xf numFmtId="0" fontId="36" fillId="58" borderId="35" applyNumberFormat="0" applyAlignment="0" applyProtection="0"/>
    <xf numFmtId="0" fontId="36" fillId="30" borderId="35" applyNumberFormat="0" applyAlignment="0" applyProtection="0"/>
    <xf numFmtId="44" fontId="26"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77" borderId="36" applyNumberFormat="0" applyAlignment="0" applyProtection="0"/>
    <xf numFmtId="0" fontId="21" fillId="77" borderId="36" applyNumberFormat="0" applyAlignment="0" applyProtection="0"/>
    <xf numFmtId="0" fontId="56" fillId="29" borderId="36" applyNumberFormat="0" applyFont="0" applyAlignment="0" applyProtection="0"/>
    <xf numFmtId="0" fontId="21" fillId="29" borderId="36" applyNumberFormat="0" applyFont="0" applyAlignment="0" applyProtection="0"/>
    <xf numFmtId="0" fontId="39" fillId="48" borderId="37" applyNumberFormat="0" applyAlignment="0" applyProtection="0"/>
    <xf numFmtId="0" fontId="39" fillId="68" borderId="37" applyNumberFormat="0" applyAlignment="0" applyProtection="0"/>
    <xf numFmtId="0" fontId="39" fillId="68" borderId="37" applyNumberFormat="0" applyAlignment="0" applyProtection="0"/>
    <xf numFmtId="0" fontId="39" fillId="48" borderId="37" applyNumberFormat="0" applyAlignment="0" applyProtection="0"/>
    <xf numFmtId="43" fontId="74" fillId="0" borderId="0" applyFont="0" applyFill="0" applyBorder="0" applyAlignment="0" applyProtection="0"/>
    <xf numFmtId="43" fontId="7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ill="0" applyBorder="0" applyAlignment="0" applyProtection="0"/>
    <xf numFmtId="44" fontId="21" fillId="0" borderId="0" applyFill="0" applyBorder="0" applyAlignment="0" applyProtection="0"/>
    <xf numFmtId="44" fontId="21" fillId="0" borderId="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ill="0" applyBorder="0" applyAlignment="0" applyProtection="0"/>
    <xf numFmtId="44" fontId="21" fillId="0" borderId="0" applyFill="0" applyBorder="0" applyAlignment="0" applyProtection="0"/>
    <xf numFmtId="44" fontId="21"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79" fillId="0" borderId="38" applyNumberFormat="0" applyFill="0" applyAlignment="0" applyProtection="0"/>
    <xf numFmtId="0" fontId="79" fillId="0" borderId="38" applyNumberFormat="0" applyFill="0" applyAlignment="0" applyProtection="0"/>
    <xf numFmtId="43" fontId="5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1" fillId="0" borderId="0" quotePrefix="1" applyFont="0" applyFill="0" applyBorder="0" applyAlignment="0">
      <protection locked="0"/>
    </xf>
    <xf numFmtId="43" fontId="21" fillId="0" borderId="0" quotePrefix="1" applyFont="0" applyFill="0" applyBorder="0" applyAlignment="0">
      <protection locked="0"/>
    </xf>
    <xf numFmtId="43" fontId="54" fillId="0" borderId="0" applyFont="0" applyFill="0" applyBorder="0" applyAlignment="0" applyProtection="0"/>
    <xf numFmtId="43" fontId="54" fillId="0" borderId="0" applyFont="0" applyFill="0" applyBorder="0" applyAlignment="0" applyProtection="0"/>
    <xf numFmtId="43" fontId="21"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21"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4" fontId="53" fillId="0" borderId="0" applyFont="0" applyFill="0" applyBorder="0" applyAlignment="0" applyProtection="0"/>
    <xf numFmtId="0" fontId="36" fillId="30" borderId="35" applyNumberFormat="0" applyAlignment="0" applyProtection="0"/>
    <xf numFmtId="0" fontId="36" fillId="30" borderId="35" applyNumberFormat="0" applyAlignment="0" applyProtection="0"/>
    <xf numFmtId="44" fontId="53" fillId="0" borderId="0" applyFont="0" applyFill="0" applyBorder="0" applyAlignment="0" applyProtection="0"/>
    <xf numFmtId="44" fontId="53" fillId="0" borderId="0" applyFont="0" applyFill="0" applyBorder="0" applyAlignment="0" applyProtection="0"/>
    <xf numFmtId="44" fontId="4" fillId="0" borderId="0" applyFont="0" applyFill="0" applyBorder="0" applyAlignment="0" applyProtection="0"/>
    <xf numFmtId="0" fontId="97" fillId="0" borderId="0" applyNumberFormat="0" applyFill="0" applyBorder="0" applyAlignment="0" applyProtection="0"/>
  </cellStyleXfs>
  <cellXfs count="294">
    <xf numFmtId="0" fontId="0" fillId="0" borderId="0" xfId="0"/>
    <xf numFmtId="191" fontId="87" fillId="0" borderId="0" xfId="2183" applyNumberFormat="1" applyFont="1" applyFill="1" applyBorder="1" applyAlignment="1" applyProtection="1">
      <alignment horizontal="center" vertical="center" wrapText="1"/>
    </xf>
    <xf numFmtId="2" fontId="86" fillId="0" borderId="0" xfId="0" applyNumberFormat="1" applyFont="1" applyFill="1" applyBorder="1" applyAlignment="1" applyProtection="1">
      <alignment vertical="center" wrapText="1"/>
    </xf>
    <xf numFmtId="2" fontId="86" fillId="0" borderId="0" xfId="0" applyNumberFormat="1" applyFont="1" applyBorder="1" applyAlignment="1" applyProtection="1">
      <alignment vertical="center" wrapText="1"/>
    </xf>
    <xf numFmtId="191" fontId="86" fillId="0" borderId="0" xfId="2183" applyNumberFormat="1" applyFont="1" applyFill="1" applyBorder="1" applyAlignment="1" applyProtection="1">
      <alignment horizontal="center" vertical="center" wrapText="1"/>
    </xf>
    <xf numFmtId="2" fontId="87" fillId="0" borderId="0" xfId="0" applyNumberFormat="1" applyFont="1" applyFill="1" applyBorder="1" applyAlignment="1" applyProtection="1">
      <alignment vertical="center" wrapText="1"/>
    </xf>
    <xf numFmtId="43" fontId="87" fillId="0" borderId="0" xfId="3" applyFont="1" applyFill="1" applyBorder="1" applyAlignment="1" applyProtection="1">
      <alignment vertical="center" wrapText="1"/>
    </xf>
    <xf numFmtId="2" fontId="87" fillId="0" borderId="0" xfId="0" applyNumberFormat="1" applyFont="1" applyBorder="1" applyAlignment="1" applyProtection="1">
      <alignment vertical="center" wrapText="1"/>
    </xf>
    <xf numFmtId="2" fontId="87" fillId="0" borderId="46" xfId="0" applyNumberFormat="1" applyFont="1" applyFill="1" applyBorder="1" applyAlignment="1" applyProtection="1">
      <alignment horizontal="center" vertical="center" wrapText="1"/>
    </xf>
    <xf numFmtId="2" fontId="87" fillId="0" borderId="46" xfId="0" applyNumberFormat="1" applyFont="1" applyFill="1" applyBorder="1" applyAlignment="1" applyProtection="1">
      <alignment horizontal="left" vertical="center" wrapText="1"/>
    </xf>
    <xf numFmtId="0" fontId="86" fillId="0" borderId="46" xfId="3" applyNumberFormat="1" applyFont="1" applyFill="1" applyBorder="1" applyAlignment="1" applyProtection="1">
      <alignment horizontal="center" vertical="center" wrapText="1"/>
    </xf>
    <xf numFmtId="1" fontId="87" fillId="0" borderId="34" xfId="0" applyNumberFormat="1" applyFont="1" applyFill="1" applyBorder="1" applyAlignment="1" applyProtection="1">
      <alignment horizontal="center" vertical="center" wrapText="1"/>
    </xf>
    <xf numFmtId="2" fontId="87" fillId="0" borderId="34" xfId="0" applyNumberFormat="1" applyFont="1" applyFill="1" applyBorder="1" applyAlignment="1" applyProtection="1">
      <alignment horizontal="left" vertical="center" wrapText="1"/>
    </xf>
    <xf numFmtId="1" fontId="87" fillId="0" borderId="34" xfId="0" applyNumberFormat="1" applyFont="1" applyFill="1" applyBorder="1" applyAlignment="1" applyProtection="1">
      <alignment horizontal="left" vertical="center" wrapText="1"/>
    </xf>
    <xf numFmtId="0" fontId="86" fillId="0" borderId="34" xfId="3" applyNumberFormat="1" applyFont="1" applyFill="1" applyBorder="1" applyAlignment="1" applyProtection="1">
      <alignment horizontal="center" vertical="center" wrapText="1"/>
    </xf>
    <xf numFmtId="2" fontId="87" fillId="0" borderId="34" xfId="0" applyNumberFormat="1" applyFont="1" applyFill="1" applyBorder="1" applyAlignment="1" applyProtection="1">
      <alignment horizontal="center" vertical="center" wrapText="1"/>
    </xf>
    <xf numFmtId="2" fontId="86" fillId="0" borderId="34" xfId="0" applyNumberFormat="1" applyFont="1" applyFill="1" applyBorder="1" applyAlignment="1" applyProtection="1">
      <alignment horizontal="left" vertical="center" wrapText="1"/>
    </xf>
    <xf numFmtId="2" fontId="86" fillId="0" borderId="34" xfId="0" applyNumberFormat="1" applyFont="1" applyFill="1" applyBorder="1" applyAlignment="1" applyProtection="1">
      <alignment horizontal="center" vertical="center" wrapText="1"/>
    </xf>
    <xf numFmtId="1" fontId="86" fillId="0" borderId="34" xfId="0" applyNumberFormat="1" applyFont="1" applyFill="1" applyBorder="1" applyAlignment="1" applyProtection="1">
      <alignment horizontal="left" vertical="center" wrapText="1"/>
    </xf>
    <xf numFmtId="2" fontId="86" fillId="0" borderId="34" xfId="0" applyNumberFormat="1" applyFont="1" applyFill="1" applyBorder="1" applyAlignment="1" applyProtection="1">
      <alignment horizontal="justify" vertical="center" wrapText="1"/>
    </xf>
    <xf numFmtId="1" fontId="87" fillId="0" borderId="47" xfId="0" applyNumberFormat="1" applyFont="1" applyFill="1" applyBorder="1" applyAlignment="1" applyProtection="1">
      <alignment horizontal="center" vertical="center" wrapText="1"/>
    </xf>
    <xf numFmtId="2" fontId="87" fillId="0" borderId="47" xfId="0" applyNumberFormat="1" applyFont="1" applyFill="1" applyBorder="1" applyAlignment="1" applyProtection="1">
      <alignment horizontal="left" vertical="center" wrapText="1"/>
    </xf>
    <xf numFmtId="1" fontId="87" fillId="0" borderId="47" xfId="0" applyNumberFormat="1" applyFont="1" applyFill="1" applyBorder="1" applyAlignment="1" applyProtection="1">
      <alignment horizontal="left" vertical="center" wrapText="1"/>
    </xf>
    <xf numFmtId="0" fontId="86" fillId="0" borderId="47" xfId="3" applyNumberFormat="1" applyFont="1" applyFill="1" applyBorder="1" applyAlignment="1" applyProtection="1">
      <alignment horizontal="center" vertical="center" wrapText="1"/>
    </xf>
    <xf numFmtId="2" fontId="87" fillId="0" borderId="39" xfId="0" applyNumberFormat="1" applyFont="1" applyFill="1" applyBorder="1" applyAlignment="1" applyProtection="1">
      <alignment horizontal="center" vertical="center" wrapText="1"/>
    </xf>
    <xf numFmtId="2" fontId="87" fillId="0" borderId="39" xfId="0" applyNumberFormat="1" applyFont="1" applyFill="1" applyBorder="1" applyAlignment="1" applyProtection="1">
      <alignment horizontal="left" vertical="center" wrapText="1"/>
    </xf>
    <xf numFmtId="0" fontId="86" fillId="0" borderId="39" xfId="3" applyNumberFormat="1" applyFont="1" applyFill="1" applyBorder="1" applyAlignment="1" applyProtection="1">
      <alignment horizontal="center" vertical="center" wrapText="1"/>
    </xf>
    <xf numFmtId="2" fontId="86" fillId="0" borderId="48" xfId="0" applyNumberFormat="1" applyFont="1" applyFill="1" applyBorder="1" applyAlignment="1" applyProtection="1">
      <alignment horizontal="center" vertical="center" wrapText="1"/>
    </xf>
    <xf numFmtId="2" fontId="86" fillId="0" borderId="48" xfId="0" applyNumberFormat="1" applyFont="1" applyFill="1" applyBorder="1" applyAlignment="1" applyProtection="1">
      <alignment horizontal="left" vertical="center" wrapText="1"/>
    </xf>
    <xf numFmtId="1" fontId="86" fillId="0" borderId="48" xfId="0" applyNumberFormat="1" applyFont="1" applyFill="1" applyBorder="1" applyAlignment="1" applyProtection="1">
      <alignment horizontal="left" vertical="center" wrapText="1"/>
    </xf>
    <xf numFmtId="2" fontId="86" fillId="0" borderId="48" xfId="0" applyNumberFormat="1" applyFont="1" applyFill="1" applyBorder="1" applyAlignment="1" applyProtection="1">
      <alignment horizontal="justify" vertical="center" wrapText="1"/>
    </xf>
    <xf numFmtId="0" fontId="86" fillId="0" borderId="48" xfId="3" applyNumberFormat="1" applyFont="1" applyFill="1" applyBorder="1" applyAlignment="1" applyProtection="1">
      <alignment horizontal="center" vertical="center" wrapText="1"/>
    </xf>
    <xf numFmtId="2" fontId="86" fillId="0" borderId="39" xfId="0" applyNumberFormat="1" applyFont="1" applyFill="1" applyBorder="1" applyAlignment="1" applyProtection="1">
      <alignment horizontal="center" vertical="center" wrapText="1"/>
    </xf>
    <xf numFmtId="2" fontId="86" fillId="0" borderId="39" xfId="0" applyNumberFormat="1" applyFont="1" applyFill="1" applyBorder="1" applyAlignment="1" applyProtection="1">
      <alignment horizontal="left" vertical="center" wrapText="1"/>
    </xf>
    <xf numFmtId="1" fontId="86" fillId="0" borderId="39" xfId="0" applyNumberFormat="1" applyFont="1" applyFill="1" applyBorder="1" applyAlignment="1" applyProtection="1">
      <alignment horizontal="left" vertical="center" wrapText="1"/>
    </xf>
    <xf numFmtId="2" fontId="87" fillId="0" borderId="39" xfId="0" applyNumberFormat="1" applyFont="1" applyFill="1" applyBorder="1" applyAlignment="1" applyProtection="1">
      <alignment horizontal="right" vertical="center" wrapText="1"/>
    </xf>
    <xf numFmtId="1" fontId="87" fillId="0" borderId="39" xfId="0" applyNumberFormat="1" applyFont="1" applyFill="1" applyBorder="1" applyAlignment="1" applyProtection="1">
      <alignment horizontal="left" vertical="center" wrapText="1"/>
    </xf>
    <xf numFmtId="168" fontId="87" fillId="0" borderId="0" xfId="3" applyNumberFormat="1" applyFont="1" applyFill="1" applyBorder="1" applyAlignment="1" applyProtection="1">
      <alignment horizontal="center" vertical="center" wrapText="1"/>
    </xf>
    <xf numFmtId="1" fontId="87" fillId="0" borderId="46" xfId="0" applyNumberFormat="1" applyFont="1" applyFill="1" applyBorder="1" applyAlignment="1" applyProtection="1">
      <alignment horizontal="left" vertical="center" wrapText="1"/>
    </xf>
    <xf numFmtId="2" fontId="93" fillId="0" borderId="34" xfId="0" applyNumberFormat="1" applyFont="1" applyFill="1" applyBorder="1" applyAlignment="1" applyProtection="1">
      <alignment horizontal="justify" vertical="center" wrapText="1"/>
    </xf>
    <xf numFmtId="0" fontId="86" fillId="0" borderId="34" xfId="150" applyNumberFormat="1" applyFont="1" applyFill="1" applyBorder="1" applyAlignment="1" applyProtection="1">
      <alignment horizontal="center" vertical="center" wrapText="1"/>
    </xf>
    <xf numFmtId="4" fontId="86" fillId="0" borderId="51" xfId="0" applyNumberFormat="1" applyFont="1" applyFill="1" applyBorder="1" applyAlignment="1" applyProtection="1">
      <alignment horizontal="center" vertical="center" wrapText="1"/>
    </xf>
    <xf numFmtId="2" fontId="86" fillId="0" borderId="52" xfId="3" applyNumberFormat="1" applyFont="1" applyFill="1" applyBorder="1" applyAlignment="1" applyProtection="1">
      <alignment horizontal="right" wrapText="1"/>
    </xf>
    <xf numFmtId="168" fontId="87" fillId="0" borderId="52" xfId="3" applyNumberFormat="1" applyFont="1" applyFill="1" applyBorder="1" applyAlignment="1" applyProtection="1">
      <alignment horizontal="right" wrapText="1"/>
    </xf>
    <xf numFmtId="168" fontId="87" fillId="0" borderId="53" xfId="3" applyNumberFormat="1" applyFont="1" applyFill="1" applyBorder="1" applyAlignment="1" applyProtection="1">
      <alignment horizontal="right" wrapText="1"/>
    </xf>
    <xf numFmtId="4" fontId="86" fillId="0" borderId="54" xfId="0" applyNumberFormat="1" applyFont="1" applyFill="1" applyBorder="1" applyAlignment="1" applyProtection="1">
      <alignment horizontal="center" vertical="center" wrapText="1"/>
    </xf>
    <xf numFmtId="2" fontId="86" fillId="0" borderId="55" xfId="3" applyNumberFormat="1" applyFont="1" applyFill="1" applyBorder="1" applyAlignment="1" applyProtection="1">
      <alignment horizontal="right" wrapText="1"/>
    </xf>
    <xf numFmtId="168" fontId="87" fillId="0" borderId="55" xfId="3" applyNumberFormat="1" applyFont="1" applyFill="1" applyBorder="1" applyAlignment="1" applyProtection="1">
      <alignment horizontal="right" wrapText="1"/>
    </xf>
    <xf numFmtId="168" fontId="87" fillId="0" borderId="56" xfId="3" applyNumberFormat="1" applyFont="1" applyFill="1" applyBorder="1" applyAlignment="1" applyProtection="1">
      <alignment horizontal="right" wrapText="1"/>
    </xf>
    <xf numFmtId="4" fontId="86" fillId="0" borderId="57" xfId="0" applyNumberFormat="1" applyFont="1" applyFill="1" applyBorder="1" applyAlignment="1" applyProtection="1">
      <alignment horizontal="center" vertical="center" wrapText="1"/>
    </xf>
    <xf numFmtId="2" fontId="86" fillId="0" borderId="58" xfId="3" applyNumberFormat="1" applyFont="1" applyFill="1" applyBorder="1" applyAlignment="1" applyProtection="1">
      <alignment horizontal="right" wrapText="1"/>
    </xf>
    <xf numFmtId="168" fontId="87" fillId="0" borderId="58" xfId="3" applyNumberFormat="1" applyFont="1" applyFill="1" applyBorder="1" applyAlignment="1" applyProtection="1">
      <alignment horizontal="right" wrapText="1"/>
    </xf>
    <xf numFmtId="168" fontId="87" fillId="0" borderId="59" xfId="3" applyNumberFormat="1" applyFont="1" applyFill="1" applyBorder="1" applyAlignment="1" applyProtection="1">
      <alignment horizontal="right" wrapText="1"/>
    </xf>
    <xf numFmtId="43" fontId="86" fillId="0" borderId="58" xfId="3" applyFont="1" applyFill="1" applyBorder="1" applyAlignment="1" applyProtection="1">
      <alignment horizontal="right" wrapText="1"/>
    </xf>
    <xf numFmtId="168" fontId="86" fillId="0" borderId="58" xfId="3" applyNumberFormat="1" applyFont="1" applyFill="1" applyBorder="1" applyAlignment="1" applyProtection="1">
      <alignment horizontal="right" wrapText="1"/>
    </xf>
    <xf numFmtId="168" fontId="86" fillId="0" borderId="59" xfId="3" applyNumberFormat="1" applyFont="1" applyFill="1" applyBorder="1" applyAlignment="1" applyProtection="1">
      <alignment horizontal="right" wrapText="1"/>
    </xf>
    <xf numFmtId="4" fontId="86" fillId="0" borderId="60" xfId="0" applyNumberFormat="1" applyFont="1" applyFill="1" applyBorder="1" applyAlignment="1" applyProtection="1">
      <alignment horizontal="center" vertical="center" wrapText="1"/>
    </xf>
    <xf numFmtId="168" fontId="86" fillId="0" borderId="61" xfId="3" applyNumberFormat="1" applyFont="1" applyFill="1" applyBorder="1" applyAlignment="1" applyProtection="1">
      <alignment horizontal="right" wrapText="1"/>
    </xf>
    <xf numFmtId="168" fontId="86" fillId="0" borderId="62" xfId="3" applyNumberFormat="1" applyFont="1" applyFill="1" applyBorder="1" applyAlignment="1" applyProtection="1">
      <alignment horizontal="right" wrapText="1"/>
    </xf>
    <xf numFmtId="2" fontId="87" fillId="0" borderId="65" xfId="3" applyNumberFormat="1" applyFont="1" applyFill="1" applyBorder="1" applyAlignment="1" applyProtection="1">
      <alignment horizontal="center" vertical="center" wrapText="1"/>
    </xf>
    <xf numFmtId="43" fontId="87" fillId="0" borderId="65" xfId="3" applyFont="1" applyFill="1" applyBorder="1" applyAlignment="1" applyProtection="1">
      <alignment horizontal="center" vertical="center" wrapText="1"/>
    </xf>
    <xf numFmtId="43" fontId="87" fillId="0" borderId="66" xfId="3" applyFont="1" applyFill="1" applyBorder="1" applyAlignment="1" applyProtection="1">
      <alignment horizontal="center" vertical="center" wrapText="1"/>
    </xf>
    <xf numFmtId="43" fontId="86" fillId="0" borderId="52" xfId="3" applyFont="1" applyFill="1" applyBorder="1" applyAlignment="1" applyProtection="1">
      <alignment horizontal="right" wrapText="1"/>
    </xf>
    <xf numFmtId="168" fontId="86" fillId="0" borderId="52" xfId="3" applyNumberFormat="1" applyFont="1" applyFill="1" applyBorder="1" applyAlignment="1" applyProtection="1">
      <alignment horizontal="right" wrapText="1"/>
    </xf>
    <xf numFmtId="4" fontId="86" fillId="0" borderId="67" xfId="0" applyNumberFormat="1" applyFont="1" applyFill="1" applyBorder="1" applyAlignment="1" applyProtection="1">
      <alignment horizontal="center" vertical="center" wrapText="1"/>
    </xf>
    <xf numFmtId="43" fontId="86" fillId="0" borderId="69" xfId="3" applyFont="1" applyFill="1" applyBorder="1" applyAlignment="1" applyProtection="1">
      <alignment horizontal="right" wrapText="1"/>
    </xf>
    <xf numFmtId="168" fontId="87" fillId="0" borderId="69" xfId="3" applyNumberFormat="1" applyFont="1" applyFill="1" applyBorder="1" applyAlignment="1" applyProtection="1">
      <alignment horizontal="right" wrapText="1"/>
    </xf>
    <xf numFmtId="168" fontId="87" fillId="0" borderId="68" xfId="3" applyNumberFormat="1" applyFont="1" applyFill="1" applyBorder="1" applyAlignment="1" applyProtection="1">
      <alignment horizontal="right" wrapText="1"/>
    </xf>
    <xf numFmtId="2" fontId="86" fillId="0" borderId="57" xfId="0" applyNumberFormat="1" applyFont="1" applyFill="1" applyBorder="1" applyAlignment="1" applyProtection="1">
      <alignment horizontal="center" vertical="center" wrapText="1"/>
    </xf>
    <xf numFmtId="1" fontId="86" fillId="0" borderId="34" xfId="0" applyNumberFormat="1" applyFont="1" applyFill="1" applyBorder="1" applyAlignment="1" applyProtection="1">
      <alignment horizontal="center" vertical="center" wrapText="1"/>
    </xf>
    <xf numFmtId="2" fontId="86" fillId="0" borderId="34" xfId="0" applyNumberFormat="1" applyFont="1" applyFill="1" applyBorder="1" applyAlignment="1" applyProtection="1">
      <alignment vertical="center" wrapText="1"/>
    </xf>
    <xf numFmtId="2" fontId="93" fillId="0" borderId="34" xfId="0" applyNumberFormat="1" applyFont="1" applyFill="1" applyBorder="1" applyAlignment="1" applyProtection="1">
      <alignment horizontal="left" vertical="center" wrapText="1"/>
    </xf>
    <xf numFmtId="43" fontId="86" fillId="0" borderId="34" xfId="3" applyFont="1" applyFill="1" applyBorder="1" applyAlignment="1" applyProtection="1">
      <alignment horizontal="center" vertical="center" wrapText="1"/>
    </xf>
    <xf numFmtId="2" fontId="93" fillId="0" borderId="34" xfId="0" applyNumberFormat="1" applyFont="1" applyFill="1" applyBorder="1" applyAlignment="1" applyProtection="1">
      <alignment horizontal="justify" vertical="center"/>
    </xf>
    <xf numFmtId="1" fontId="93" fillId="0" borderId="34" xfId="0" applyNumberFormat="1" applyFont="1" applyFill="1" applyBorder="1" applyAlignment="1" applyProtection="1">
      <alignment horizontal="left" vertical="center" wrapText="1"/>
    </xf>
    <xf numFmtId="192" fontId="86" fillId="0" borderId="34" xfId="0" applyNumberFormat="1" applyFont="1" applyFill="1" applyBorder="1" applyAlignment="1" applyProtection="1">
      <alignment horizontal="left" vertical="center" wrapText="1"/>
    </xf>
    <xf numFmtId="0" fontId="86" fillId="0" borderId="34" xfId="2228" applyNumberFormat="1" applyFont="1" applyFill="1" applyBorder="1" applyAlignment="1" applyProtection="1">
      <alignment horizontal="center" vertical="center" wrapText="1"/>
    </xf>
    <xf numFmtId="1" fontId="86" fillId="0" borderId="57" xfId="0" applyNumberFormat="1" applyFont="1" applyFill="1" applyBorder="1" applyAlignment="1" applyProtection="1">
      <alignment horizontal="center" vertical="center" wrapText="1"/>
    </xf>
    <xf numFmtId="168" fontId="86" fillId="0" borderId="58" xfId="150" applyNumberFormat="1" applyFont="1" applyFill="1" applyBorder="1" applyAlignment="1" applyProtection="1">
      <alignment horizontal="right" wrapText="1"/>
    </xf>
    <xf numFmtId="4" fontId="86" fillId="0" borderId="70" xfId="0" applyNumberFormat="1" applyFont="1" applyFill="1" applyBorder="1" applyAlignment="1" applyProtection="1">
      <alignment horizontal="center" vertical="center" wrapText="1"/>
    </xf>
    <xf numFmtId="168" fontId="86" fillId="0" borderId="71" xfId="3" applyNumberFormat="1" applyFont="1" applyFill="1" applyBorder="1" applyAlignment="1" applyProtection="1">
      <alignment horizontal="right" wrapText="1"/>
    </xf>
    <xf numFmtId="168" fontId="86" fillId="0" borderId="72" xfId="3" applyNumberFormat="1" applyFont="1" applyFill="1" applyBorder="1" applyAlignment="1" applyProtection="1">
      <alignment horizontal="right" wrapText="1"/>
    </xf>
    <xf numFmtId="0" fontId="86" fillId="0" borderId="48" xfId="150" applyNumberFormat="1" applyFont="1" applyFill="1" applyBorder="1" applyAlignment="1" applyProtection="1">
      <alignment horizontal="center" vertical="center" wrapText="1"/>
    </xf>
    <xf numFmtId="0" fontId="86" fillId="0" borderId="39" xfId="150" applyNumberFormat="1" applyFont="1" applyFill="1" applyBorder="1" applyAlignment="1" applyProtection="1">
      <alignment horizontal="center" vertical="center" wrapText="1"/>
    </xf>
    <xf numFmtId="191" fontId="86" fillId="0" borderId="0" xfId="3" applyNumberFormat="1" applyFont="1" applyFill="1" applyBorder="1" applyAlignment="1" applyProtection="1">
      <alignment horizontal="center" vertical="center" wrapText="1"/>
    </xf>
    <xf numFmtId="168" fontId="87" fillId="0" borderId="58" xfId="150" applyNumberFormat="1" applyFont="1" applyFill="1" applyBorder="1" applyAlignment="1" applyProtection="1">
      <alignment horizontal="right" wrapText="1"/>
    </xf>
    <xf numFmtId="168" fontId="87" fillId="0" borderId="59" xfId="150" applyNumberFormat="1" applyFont="1" applyFill="1" applyBorder="1" applyAlignment="1" applyProtection="1">
      <alignment horizontal="right" wrapText="1"/>
    </xf>
    <xf numFmtId="2" fontId="94" fillId="0" borderId="34" xfId="0" applyNumberFormat="1" applyFont="1" applyFill="1" applyBorder="1" applyAlignment="1" applyProtection="1">
      <alignment horizontal="left" vertical="center" wrapText="1"/>
    </xf>
    <xf numFmtId="0" fontId="86" fillId="0" borderId="47" xfId="150" applyNumberFormat="1" applyFont="1" applyFill="1" applyBorder="1" applyAlignment="1" applyProtection="1">
      <alignment horizontal="center" vertical="center" wrapText="1"/>
    </xf>
    <xf numFmtId="43" fontId="86" fillId="0" borderId="55" xfId="3" applyFont="1" applyFill="1" applyBorder="1" applyAlignment="1" applyProtection="1">
      <alignment horizontal="right" wrapText="1"/>
    </xf>
    <xf numFmtId="43" fontId="87" fillId="0" borderId="58" xfId="3" applyFont="1" applyFill="1" applyBorder="1" applyAlignment="1" applyProtection="1">
      <alignment horizontal="right" wrapText="1"/>
    </xf>
    <xf numFmtId="2" fontId="87" fillId="0" borderId="39" xfId="0" applyNumberFormat="1" applyFont="1" applyFill="1" applyBorder="1" applyAlignment="1" applyProtection="1">
      <alignment horizontal="justify" vertical="center" wrapText="1"/>
    </xf>
    <xf numFmtId="0" fontId="87" fillId="0" borderId="39" xfId="3" applyNumberFormat="1" applyFont="1" applyFill="1" applyBorder="1" applyAlignment="1" applyProtection="1">
      <alignment horizontal="center" vertical="center" wrapText="1"/>
    </xf>
    <xf numFmtId="4" fontId="87" fillId="0" borderId="51" xfId="0" applyNumberFormat="1" applyFont="1" applyFill="1" applyBorder="1" applyAlignment="1" applyProtection="1">
      <alignment horizontal="center" vertical="center" wrapText="1"/>
    </xf>
    <xf numFmtId="2" fontId="87" fillId="0" borderId="52" xfId="3" applyNumberFormat="1" applyFont="1" applyFill="1" applyBorder="1" applyAlignment="1" applyProtection="1">
      <alignment horizontal="right" wrapText="1"/>
    </xf>
    <xf numFmtId="0" fontId="82" fillId="0" borderId="41" xfId="0" applyFont="1" applyFill="1" applyBorder="1" applyAlignment="1" applyProtection="1">
      <alignment horizontal="left" vertical="center" wrapText="1"/>
      <protection locked="0"/>
    </xf>
    <xf numFmtId="4" fontId="88" fillId="0" borderId="0" xfId="92" applyNumberFormat="1" applyFont="1" applyAlignment="1" applyProtection="1">
      <alignment vertical="center" wrapText="1"/>
      <protection hidden="1"/>
    </xf>
    <xf numFmtId="0" fontId="88" fillId="0" borderId="0" xfId="92" applyFont="1" applyAlignment="1" applyProtection="1">
      <alignment vertical="center" wrapText="1"/>
      <protection hidden="1"/>
    </xf>
    <xf numFmtId="4" fontId="88" fillId="25" borderId="0" xfId="92" applyNumberFormat="1" applyFont="1" applyFill="1" applyAlignment="1" applyProtection="1">
      <alignment vertical="center" wrapText="1"/>
      <protection hidden="1"/>
    </xf>
    <xf numFmtId="0" fontId="88" fillId="25" borderId="0" xfId="92" applyFont="1" applyFill="1" applyAlignment="1" applyProtection="1">
      <alignment vertical="center" wrapText="1"/>
      <protection hidden="1"/>
    </xf>
    <xf numFmtId="4" fontId="95" fillId="0" borderId="74" xfId="92" applyNumberFormat="1" applyFont="1" applyBorder="1" applyAlignment="1" applyProtection="1">
      <alignment horizontal="center" vertical="center" wrapText="1"/>
      <protection hidden="1"/>
    </xf>
    <xf numFmtId="4" fontId="95" fillId="0" borderId="55" xfId="92" applyNumberFormat="1" applyFont="1" applyBorder="1" applyAlignment="1" applyProtection="1">
      <alignment horizontal="center" vertical="center" wrapText="1"/>
      <protection hidden="1"/>
    </xf>
    <xf numFmtId="0" fontId="95" fillId="0" borderId="78" xfId="92" applyNumberFormat="1" applyFont="1" applyBorder="1" applyAlignment="1" applyProtection="1">
      <alignment horizontal="center" vertical="center" wrapText="1"/>
      <protection hidden="1"/>
    </xf>
    <xf numFmtId="0" fontId="84" fillId="0" borderId="34" xfId="92" applyFont="1" applyBorder="1" applyAlignment="1" applyProtection="1">
      <alignment horizontal="right" vertical="center" wrapText="1"/>
      <protection hidden="1"/>
    </xf>
    <xf numFmtId="0" fontId="84" fillId="0" borderId="34" xfId="92" applyFont="1" applyBorder="1" applyAlignment="1" applyProtection="1">
      <alignment horizontal="justify" vertical="center" wrapText="1"/>
      <protection hidden="1"/>
    </xf>
    <xf numFmtId="4" fontId="82" fillId="0" borderId="58" xfId="92" applyNumberFormat="1" applyFont="1" applyBorder="1" applyAlignment="1" applyProtection="1">
      <alignment horizontal="center" vertical="center" wrapText="1"/>
      <protection hidden="1"/>
    </xf>
    <xf numFmtId="4" fontId="82" fillId="0" borderId="58" xfId="92" applyNumberFormat="1" applyFont="1" applyBorder="1" applyAlignment="1" applyProtection="1">
      <alignment horizontal="right" vertical="center" wrapText="1"/>
      <protection hidden="1"/>
    </xf>
    <xf numFmtId="4" fontId="82" fillId="0" borderId="34" xfId="92" applyNumberFormat="1" applyFont="1" applyBorder="1" applyAlignment="1" applyProtection="1">
      <alignment horizontal="right" vertical="center" wrapText="1"/>
      <protection hidden="1"/>
    </xf>
    <xf numFmtId="4" fontId="82" fillId="0" borderId="80" xfId="92" applyNumberFormat="1" applyFont="1" applyBorder="1" applyAlignment="1" applyProtection="1">
      <alignment horizontal="center" vertical="center" wrapText="1"/>
      <protection hidden="1"/>
    </xf>
    <xf numFmtId="0" fontId="82" fillId="0" borderId="81" xfId="92" applyFont="1" applyBorder="1" applyAlignment="1" applyProtection="1">
      <alignment horizontal="right" vertical="center" wrapText="1"/>
      <protection hidden="1"/>
    </xf>
    <xf numFmtId="4" fontId="82" fillId="0" borderId="81" xfId="92" applyNumberFormat="1" applyFont="1" applyBorder="1" applyAlignment="1" applyProtection="1">
      <alignment horizontal="center" vertical="center" wrapText="1"/>
      <protection hidden="1"/>
    </xf>
    <xf numFmtId="4" fontId="84" fillId="0" borderId="73" xfId="92" applyNumberFormat="1" applyFont="1" applyBorder="1" applyAlignment="1" applyProtection="1">
      <alignment horizontal="right" vertical="center" wrapText="1"/>
      <protection hidden="1"/>
    </xf>
    <xf numFmtId="0" fontId="84" fillId="0" borderId="73" xfId="92" applyFont="1" applyBorder="1" applyAlignment="1" applyProtection="1">
      <alignment horizontal="right" vertical="center" wrapText="1"/>
      <protection hidden="1"/>
    </xf>
    <xf numFmtId="0" fontId="82" fillId="80" borderId="81" xfId="92" applyFont="1" applyFill="1" applyBorder="1" applyAlignment="1" applyProtection="1">
      <alignment horizontal="right" vertical="center" wrapText="1"/>
      <protection hidden="1"/>
    </xf>
    <xf numFmtId="4" fontId="82" fillId="80" borderId="81" xfId="92" applyNumberFormat="1" applyFont="1" applyFill="1" applyBorder="1" applyAlignment="1" applyProtection="1">
      <alignment horizontal="right" vertical="center" wrapText="1"/>
      <protection hidden="1"/>
    </xf>
    <xf numFmtId="4" fontId="84" fillId="0" borderId="75" xfId="92" applyNumberFormat="1" applyFont="1" applyBorder="1" applyAlignment="1" applyProtection="1">
      <alignment horizontal="right" vertical="center" wrapText="1"/>
      <protection hidden="1"/>
    </xf>
    <xf numFmtId="0" fontId="84" fillId="0" borderId="77" xfId="92" applyFont="1" applyBorder="1" applyAlignment="1" applyProtection="1">
      <alignment horizontal="right" vertical="center" wrapText="1"/>
      <protection hidden="1"/>
    </xf>
    <xf numFmtId="9" fontId="82" fillId="78" borderId="81" xfId="92" applyNumberFormat="1" applyFont="1" applyFill="1" applyBorder="1" applyAlignment="1" applyProtection="1">
      <alignment horizontal="right" vertical="center" wrapText="1"/>
      <protection hidden="1"/>
    </xf>
    <xf numFmtId="4" fontId="84" fillId="0" borderId="59" xfId="92" applyNumberFormat="1" applyFont="1" applyBorder="1" applyAlignment="1" applyProtection="1">
      <alignment horizontal="right" vertical="center" wrapText="1"/>
      <protection hidden="1"/>
    </xf>
    <xf numFmtId="4" fontId="82" fillId="0" borderId="58" xfId="92" applyNumberFormat="1" applyFont="1" applyFill="1" applyBorder="1" applyAlignment="1" applyProtection="1">
      <alignment horizontal="right" vertical="center" wrapText="1"/>
      <protection hidden="1"/>
    </xf>
    <xf numFmtId="9" fontId="82" fillId="78" borderId="58" xfId="92" applyNumberFormat="1" applyFont="1" applyFill="1" applyBorder="1" applyAlignment="1" applyProtection="1">
      <alignment horizontal="right" vertical="center" wrapText="1"/>
      <protection hidden="1"/>
    </xf>
    <xf numFmtId="0" fontId="84" fillId="0" borderId="34" xfId="92" applyFont="1" applyBorder="1" applyAlignment="1" applyProtection="1">
      <alignment vertical="center" wrapText="1"/>
      <protection hidden="1"/>
    </xf>
    <xf numFmtId="4" fontId="84" fillId="0" borderId="34" xfId="92" applyNumberFormat="1" applyFont="1" applyBorder="1" applyAlignment="1" applyProtection="1">
      <alignment vertical="center" wrapText="1"/>
      <protection hidden="1"/>
    </xf>
    <xf numFmtId="0" fontId="82" fillId="0" borderId="0" xfId="92" applyFont="1" applyAlignment="1" applyProtection="1">
      <alignment vertical="center" wrapText="1"/>
      <protection hidden="1"/>
    </xf>
    <xf numFmtId="0" fontId="84" fillId="0" borderId="45" xfId="92" applyFont="1" applyBorder="1" applyAlignment="1" applyProtection="1">
      <alignment horizontal="right" vertical="center" wrapText="1"/>
      <protection hidden="1"/>
    </xf>
    <xf numFmtId="0" fontId="84" fillId="0" borderId="39" xfId="92" applyFont="1" applyBorder="1" applyAlignment="1" applyProtection="1">
      <alignment vertical="center" wrapText="1"/>
      <protection hidden="1"/>
    </xf>
    <xf numFmtId="4" fontId="84" fillId="0" borderId="39" xfId="92" applyNumberFormat="1" applyFont="1" applyBorder="1" applyAlignment="1" applyProtection="1">
      <alignment vertical="center" wrapText="1"/>
      <protection hidden="1"/>
    </xf>
    <xf numFmtId="0" fontId="82" fillId="0" borderId="0" xfId="92" applyFont="1" applyAlignment="1" applyProtection="1">
      <alignment horizontal="right" vertical="center" wrapText="1"/>
      <protection hidden="1"/>
    </xf>
    <xf numFmtId="0" fontId="82" fillId="0" borderId="0" xfId="92" applyFont="1" applyAlignment="1" applyProtection="1">
      <alignment horizontal="left" vertical="center" wrapText="1"/>
      <protection hidden="1"/>
    </xf>
    <xf numFmtId="4" fontId="82" fillId="0" borderId="0" xfId="92" applyNumberFormat="1" applyFont="1" applyAlignment="1" applyProtection="1">
      <alignment horizontal="center" vertical="center" wrapText="1"/>
      <protection hidden="1"/>
    </xf>
    <xf numFmtId="4" fontId="82" fillId="0" borderId="0" xfId="92" applyNumberFormat="1" applyFont="1" applyAlignment="1" applyProtection="1">
      <alignment horizontal="right" vertical="center" wrapText="1"/>
      <protection hidden="1"/>
    </xf>
    <xf numFmtId="2" fontId="84" fillId="0" borderId="79" xfId="92" applyNumberFormat="1" applyFont="1" applyBorder="1" applyAlignment="1" applyProtection="1">
      <alignment horizontal="right" vertical="center" wrapText="1"/>
      <protection hidden="1"/>
    </xf>
    <xf numFmtId="2" fontId="84" fillId="0" borderId="73" xfId="92" applyNumberFormat="1" applyFont="1" applyBorder="1" applyAlignment="1" applyProtection="1">
      <alignment horizontal="right" vertical="center" wrapText="1"/>
      <protection hidden="1"/>
    </xf>
    <xf numFmtId="2" fontId="84" fillId="0" borderId="34" xfId="92" applyNumberFormat="1" applyFont="1" applyBorder="1" applyAlignment="1" applyProtection="1">
      <alignment horizontal="justify" vertical="center" wrapText="1"/>
      <protection hidden="1"/>
    </xf>
    <xf numFmtId="2" fontId="84" fillId="0" borderId="34" xfId="92" applyNumberFormat="1" applyFont="1" applyBorder="1" applyAlignment="1" applyProtection="1">
      <alignment horizontal="right" vertical="center" wrapText="1"/>
      <protection hidden="1"/>
    </xf>
    <xf numFmtId="9" fontId="82" fillId="78" borderId="80" xfId="92" applyNumberFormat="1" applyFont="1" applyFill="1" applyBorder="1" applyAlignment="1" applyProtection="1">
      <alignment horizontal="right" vertical="center" wrapText="1"/>
      <protection hidden="1"/>
    </xf>
    <xf numFmtId="9" fontId="82" fillId="0" borderId="80" xfId="92" applyNumberFormat="1" applyFont="1" applyFill="1" applyBorder="1" applyAlignment="1" applyProtection="1">
      <alignment horizontal="right" vertical="center" wrapText="1"/>
      <protection hidden="1"/>
    </xf>
    <xf numFmtId="4" fontId="82" fillId="0" borderId="83" xfId="92" applyNumberFormat="1" applyFont="1" applyBorder="1" applyAlignment="1" applyProtection="1">
      <alignment horizontal="right" vertical="center" wrapText="1"/>
      <protection hidden="1"/>
    </xf>
    <xf numFmtId="4" fontId="82" fillId="0" borderId="81" xfId="92" applyNumberFormat="1" applyFont="1" applyFill="1" applyBorder="1" applyAlignment="1" applyProtection="1">
      <alignment horizontal="right" vertical="center" wrapText="1"/>
      <protection hidden="1"/>
    </xf>
    <xf numFmtId="9" fontId="82" fillId="0" borderId="81" xfId="92" applyNumberFormat="1" applyFont="1" applyFill="1" applyBorder="1" applyAlignment="1" applyProtection="1">
      <alignment horizontal="right" vertical="center" wrapText="1"/>
      <protection hidden="1"/>
    </xf>
    <xf numFmtId="2" fontId="84" fillId="0" borderId="82" xfId="92" applyNumberFormat="1" applyFont="1" applyBorder="1" applyAlignment="1" applyProtection="1">
      <alignment horizontal="justify" vertical="center" wrapText="1"/>
      <protection hidden="1"/>
    </xf>
    <xf numFmtId="0" fontId="84" fillId="0" borderId="76" xfId="92" applyFont="1" applyBorder="1" applyAlignment="1" applyProtection="1">
      <alignment horizontal="justify" vertical="center" wrapText="1"/>
      <protection hidden="1"/>
    </xf>
    <xf numFmtId="2" fontId="84" fillId="0" borderId="76" xfId="92" applyNumberFormat="1" applyFont="1" applyBorder="1" applyAlignment="1" applyProtection="1">
      <alignment horizontal="justify" vertical="center" wrapText="1"/>
      <protection hidden="1"/>
    </xf>
    <xf numFmtId="1" fontId="84" fillId="0" borderId="76" xfId="92" applyNumberFormat="1" applyFont="1" applyBorder="1" applyAlignment="1" applyProtection="1">
      <alignment horizontal="justify" vertical="center" wrapText="1"/>
      <protection hidden="1"/>
    </xf>
    <xf numFmtId="0" fontId="84" fillId="0" borderId="84" xfId="92" applyFont="1" applyBorder="1" applyAlignment="1" applyProtection="1">
      <alignment horizontal="justify" vertical="center" wrapText="1"/>
      <protection hidden="1"/>
    </xf>
    <xf numFmtId="9" fontId="82" fillId="78" borderId="78" xfId="92" applyNumberFormat="1" applyFont="1" applyFill="1" applyBorder="1" applyAlignment="1" applyProtection="1">
      <alignment horizontal="right" vertical="center" wrapText="1"/>
      <protection hidden="1"/>
    </xf>
    <xf numFmtId="4" fontId="84" fillId="0" borderId="85" xfId="92" applyNumberFormat="1" applyFont="1" applyBorder="1" applyAlignment="1" applyProtection="1">
      <alignment horizontal="right" vertical="center" wrapText="1"/>
      <protection hidden="1"/>
    </xf>
    <xf numFmtId="4" fontId="84" fillId="0" borderId="34" xfId="92" applyNumberFormat="1" applyFont="1" applyBorder="1" applyAlignment="1" applyProtection="1">
      <alignment horizontal="right" vertical="center" wrapText="1"/>
      <protection hidden="1"/>
    </xf>
    <xf numFmtId="0" fontId="84" fillId="25" borderId="0" xfId="92" applyFont="1" applyFill="1" applyBorder="1" applyAlignment="1" applyProtection="1">
      <alignment horizontal="left" vertical="center" wrapText="1"/>
      <protection hidden="1"/>
    </xf>
    <xf numFmtId="0" fontId="96" fillId="25" borderId="0" xfId="92" applyFont="1" applyFill="1" applyBorder="1" applyAlignment="1" applyProtection="1">
      <alignment horizontal="center" vertical="center" wrapText="1"/>
      <protection hidden="1"/>
    </xf>
    <xf numFmtId="4" fontId="96" fillId="25" borderId="0" xfId="92" applyNumberFormat="1" applyFont="1" applyFill="1" applyBorder="1" applyAlignment="1" applyProtection="1">
      <alignment vertical="center" wrapText="1"/>
      <protection hidden="1"/>
    </xf>
    <xf numFmtId="10" fontId="92" fillId="25" borderId="0" xfId="92" applyNumberFormat="1" applyFont="1" applyFill="1" applyBorder="1" applyAlignment="1" applyProtection="1">
      <alignment horizontal="right" vertical="center" wrapText="1"/>
      <protection hidden="1"/>
    </xf>
    <xf numFmtId="0" fontId="95" fillId="25" borderId="0" xfId="92" applyFont="1" applyFill="1" applyBorder="1" applyAlignment="1" applyProtection="1">
      <alignment horizontal="center" vertical="center" wrapText="1"/>
      <protection hidden="1"/>
    </xf>
    <xf numFmtId="4" fontId="95" fillId="25" borderId="0" xfId="92" applyNumberFormat="1" applyFont="1" applyFill="1" applyBorder="1" applyAlignment="1" applyProtection="1">
      <alignment vertical="center" wrapText="1"/>
      <protection hidden="1"/>
    </xf>
    <xf numFmtId="2" fontId="86" fillId="0" borderId="0" xfId="0" applyNumberFormat="1" applyFont="1" applyFill="1" applyBorder="1" applyAlignment="1" applyProtection="1">
      <alignment horizontal="center" vertical="center"/>
    </xf>
    <xf numFmtId="2" fontId="86" fillId="0" borderId="0" xfId="0" applyNumberFormat="1" applyFont="1" applyFill="1" applyBorder="1" applyAlignment="1" applyProtection="1">
      <alignment horizontal="left" vertical="center" wrapText="1"/>
    </xf>
    <xf numFmtId="2" fontId="86" fillId="0" borderId="0" xfId="0" applyNumberFormat="1" applyFont="1" applyFill="1" applyBorder="1" applyAlignment="1" applyProtection="1">
      <alignment horizontal="center" vertical="center" wrapText="1"/>
    </xf>
    <xf numFmtId="2" fontId="86" fillId="0" borderId="0" xfId="0" applyNumberFormat="1" applyFont="1" applyFill="1" applyBorder="1" applyAlignment="1" applyProtection="1">
      <alignment horizontal="right" wrapText="1"/>
    </xf>
    <xf numFmtId="2" fontId="87" fillId="0" borderId="42" xfId="3" applyNumberFormat="1" applyFont="1" applyFill="1" applyBorder="1" applyAlignment="1" applyProtection="1">
      <alignment horizontal="right"/>
    </xf>
    <xf numFmtId="10" fontId="87" fillId="0" borderId="42" xfId="2183" applyNumberFormat="1" applyFont="1" applyFill="1" applyBorder="1" applyAlignment="1" applyProtection="1">
      <alignment horizontal="right"/>
    </xf>
    <xf numFmtId="43" fontId="86" fillId="0" borderId="42" xfId="3" applyFont="1" applyFill="1" applyBorder="1" applyAlignment="1" applyProtection="1">
      <alignment horizontal="right"/>
    </xf>
    <xf numFmtId="191" fontId="86" fillId="0" borderId="0" xfId="2183" applyNumberFormat="1" applyFont="1" applyFill="1" applyBorder="1" applyAlignment="1" applyProtection="1">
      <alignment vertical="center"/>
    </xf>
    <xf numFmtId="2" fontId="86" fillId="0" borderId="0" xfId="0" applyNumberFormat="1" applyFont="1" applyBorder="1" applyAlignment="1" applyProtection="1">
      <alignment vertical="center"/>
    </xf>
    <xf numFmtId="2" fontId="87" fillId="0" borderId="0" xfId="0" applyNumberFormat="1" applyFont="1" applyFill="1" applyBorder="1" applyAlignment="1" applyProtection="1">
      <alignment horizontal="left" vertical="center"/>
    </xf>
    <xf numFmtId="2" fontId="86" fillId="0" borderId="0" xfId="0" applyNumberFormat="1" applyFont="1" applyFill="1" applyBorder="1" applyAlignment="1" applyProtection="1">
      <alignment horizontal="left" vertical="center"/>
    </xf>
    <xf numFmtId="1" fontId="86" fillId="0" borderId="0" xfId="0" applyNumberFormat="1" applyFont="1" applyFill="1" applyBorder="1" applyAlignment="1" applyProtection="1">
      <alignment horizontal="left" vertical="center"/>
    </xf>
    <xf numFmtId="0" fontId="86" fillId="0" borderId="0" xfId="3" applyNumberFormat="1" applyFont="1" applyFill="1" applyBorder="1" applyAlignment="1" applyProtection="1">
      <alignment horizontal="center" vertical="center"/>
    </xf>
    <xf numFmtId="2" fontId="86" fillId="0" borderId="0" xfId="3" applyNumberFormat="1" applyFont="1" applyFill="1" applyBorder="1" applyAlignment="1" applyProtection="1">
      <alignment horizontal="right"/>
    </xf>
    <xf numFmtId="2" fontId="87" fillId="0" borderId="43" xfId="3" applyNumberFormat="1" applyFont="1" applyFill="1" applyBorder="1" applyAlignment="1" applyProtection="1">
      <alignment horizontal="right" wrapText="1"/>
    </xf>
    <xf numFmtId="43" fontId="86" fillId="0" borderId="43" xfId="3" applyFont="1" applyFill="1" applyBorder="1" applyAlignment="1" applyProtection="1">
      <alignment horizontal="right"/>
    </xf>
    <xf numFmtId="10" fontId="87" fillId="0" borderId="43" xfId="3" applyNumberFormat="1" applyFont="1" applyFill="1" applyBorder="1" applyAlignment="1" applyProtection="1">
      <alignment horizontal="right"/>
    </xf>
    <xf numFmtId="2" fontId="91" fillId="0" borderId="0" xfId="0" applyNumberFormat="1" applyFont="1" applyFill="1" applyBorder="1" applyAlignment="1" applyProtection="1">
      <alignment horizontal="center" vertical="center"/>
    </xf>
    <xf numFmtId="10" fontId="86" fillId="0" borderId="43" xfId="3" applyNumberFormat="1" applyFont="1" applyFill="1" applyBorder="1" applyAlignment="1" applyProtection="1">
      <alignment horizontal="right"/>
    </xf>
    <xf numFmtId="2" fontId="86" fillId="0" borderId="0" xfId="0" applyNumberFormat="1" applyFont="1" applyFill="1" applyBorder="1" applyAlignment="1" applyProtection="1">
      <alignment vertical="center"/>
    </xf>
    <xf numFmtId="10" fontId="87" fillId="0" borderId="44" xfId="3" applyNumberFormat="1" applyFont="1" applyFill="1" applyBorder="1" applyAlignment="1" applyProtection="1">
      <alignment horizontal="right"/>
    </xf>
    <xf numFmtId="43" fontId="86" fillId="0" borderId="44" xfId="3" applyFont="1" applyFill="1" applyBorder="1" applyAlignment="1" applyProtection="1">
      <alignment horizontal="right"/>
    </xf>
    <xf numFmtId="10" fontId="86" fillId="0" borderId="44" xfId="3" applyNumberFormat="1" applyFont="1" applyFill="1" applyBorder="1" applyAlignment="1" applyProtection="1">
      <alignment horizontal="right"/>
    </xf>
    <xf numFmtId="0" fontId="95" fillId="0" borderId="40" xfId="0" applyFont="1" applyFill="1" applyBorder="1" applyAlignment="1" applyProtection="1">
      <alignment horizontal="right" vertical="center" wrapText="1"/>
    </xf>
    <xf numFmtId="0" fontId="82" fillId="0" borderId="40" xfId="0" applyFont="1" applyFill="1" applyBorder="1" applyAlignment="1" applyProtection="1">
      <alignment horizontal="left" vertical="center" wrapText="1"/>
    </xf>
    <xf numFmtId="0" fontId="82" fillId="0" borderId="40" xfId="0" applyFont="1" applyFill="1" applyBorder="1" applyAlignment="1" applyProtection="1">
      <alignment horizontal="left" vertical="center" wrapText="1"/>
    </xf>
    <xf numFmtId="0" fontId="95" fillId="0" borderId="41" xfId="0" applyFont="1" applyFill="1" applyBorder="1" applyAlignment="1" applyProtection="1">
      <alignment horizontal="right" vertical="center" wrapText="1"/>
    </xf>
    <xf numFmtId="0" fontId="82" fillId="0" borderId="41" xfId="0" applyFont="1" applyFill="1" applyBorder="1" applyAlignment="1" applyProtection="1">
      <alignment horizontal="left" vertical="center" wrapText="1"/>
    </xf>
    <xf numFmtId="0" fontId="84" fillId="0" borderId="41" xfId="0" applyFont="1" applyFill="1" applyBorder="1" applyAlignment="1" applyProtection="1">
      <alignment horizontal="right" vertical="center" wrapText="1"/>
    </xf>
    <xf numFmtId="2" fontId="86" fillId="0" borderId="0" xfId="0" applyNumberFormat="1" applyFont="1" applyBorder="1" applyAlignment="1" applyProtection="1">
      <alignment horizontal="center" vertical="center"/>
    </xf>
    <xf numFmtId="43" fontId="89" fillId="0" borderId="58" xfId="3" applyFont="1" applyFill="1" applyBorder="1" applyAlignment="1" applyProtection="1">
      <alignment horizontal="right"/>
    </xf>
    <xf numFmtId="0" fontId="89" fillId="0" borderId="0" xfId="0" applyFont="1" applyFill="1" applyBorder="1" applyProtection="1"/>
    <xf numFmtId="0" fontId="89" fillId="0" borderId="0" xfId="0" applyFont="1" applyBorder="1" applyProtection="1"/>
    <xf numFmtId="0" fontId="86" fillId="0" borderId="34" xfId="0" applyFont="1" applyFill="1" applyBorder="1" applyProtection="1"/>
    <xf numFmtId="0" fontId="89" fillId="0" borderId="34" xfId="0" applyFont="1" applyFill="1" applyBorder="1" applyAlignment="1" applyProtection="1">
      <alignment horizontal="left"/>
    </xf>
    <xf numFmtId="0" fontId="86" fillId="0" borderId="34" xfId="0" applyFont="1" applyFill="1" applyBorder="1" applyAlignment="1" applyProtection="1">
      <alignment horizontal="left" vertical="top"/>
    </xf>
    <xf numFmtId="2" fontId="87" fillId="0" borderId="47" xfId="0" applyNumberFormat="1" applyFont="1" applyFill="1" applyBorder="1" applyAlignment="1" applyProtection="1">
      <alignment horizontal="center" vertical="center" wrapText="1"/>
    </xf>
    <xf numFmtId="2" fontId="86" fillId="0" borderId="47" xfId="0" applyNumberFormat="1" applyFont="1" applyFill="1" applyBorder="1" applyAlignment="1" applyProtection="1">
      <alignment horizontal="center" vertical="center" wrapText="1"/>
    </xf>
    <xf numFmtId="1" fontId="86" fillId="0" borderId="47" xfId="0" applyNumberFormat="1" applyFont="1" applyFill="1" applyBorder="1" applyAlignment="1" applyProtection="1">
      <alignment horizontal="center" vertical="center" wrapText="1"/>
    </xf>
    <xf numFmtId="1" fontId="86" fillId="0" borderId="47" xfId="0" applyNumberFormat="1" applyFont="1" applyFill="1" applyBorder="1" applyAlignment="1" applyProtection="1">
      <alignment horizontal="left" vertical="center" wrapText="1"/>
    </xf>
    <xf numFmtId="2" fontId="86" fillId="0" borderId="34" xfId="0" applyNumberFormat="1" applyFont="1" applyFill="1" applyBorder="1" applyAlignment="1" applyProtection="1">
      <alignment wrapText="1"/>
    </xf>
    <xf numFmtId="0" fontId="86" fillId="0" borderId="34" xfId="0" applyFont="1" applyFill="1" applyBorder="1" applyAlignment="1" applyProtection="1">
      <alignment horizontal="center" vertical="center" wrapText="1"/>
    </xf>
    <xf numFmtId="0" fontId="86" fillId="0" borderId="34" xfId="0" applyFont="1" applyFill="1" applyBorder="1" applyAlignment="1" applyProtection="1">
      <alignment vertical="center" wrapText="1"/>
    </xf>
    <xf numFmtId="0" fontId="89" fillId="0" borderId="34" xfId="0" applyFont="1" applyFill="1" applyBorder="1" applyProtection="1"/>
    <xf numFmtId="2" fontId="86" fillId="0" borderId="34" xfId="0" applyNumberFormat="1" applyFont="1" applyFill="1" applyBorder="1" applyAlignment="1" applyProtection="1">
      <alignment horizontal="justify" vertical="center"/>
    </xf>
    <xf numFmtId="3" fontId="86" fillId="0" borderId="34" xfId="2" applyNumberFormat="1" applyFont="1" applyFill="1" applyBorder="1" applyAlignment="1" applyProtection="1">
      <alignment horizontal="center" vertical="center"/>
    </xf>
    <xf numFmtId="1" fontId="86" fillId="0" borderId="48" xfId="0" applyNumberFormat="1" applyFont="1" applyFill="1" applyBorder="1" applyAlignment="1" applyProtection="1">
      <alignment horizontal="center" vertical="center" wrapText="1"/>
    </xf>
    <xf numFmtId="1" fontId="86" fillId="0" borderId="39" xfId="0" applyNumberFormat="1" applyFont="1" applyFill="1" applyBorder="1" applyAlignment="1" applyProtection="1">
      <alignment horizontal="center" vertical="center" wrapText="1"/>
    </xf>
    <xf numFmtId="2" fontId="87" fillId="0" borderId="34" xfId="0" applyNumberFormat="1" applyFont="1" applyFill="1" applyBorder="1" applyAlignment="1" applyProtection="1">
      <alignment horizontal="right" vertical="center" wrapText="1"/>
    </xf>
    <xf numFmtId="14" fontId="86" fillId="0" borderId="34" xfId="0" applyNumberFormat="1" applyFont="1" applyFill="1" applyBorder="1" applyAlignment="1" applyProtection="1">
      <alignment horizontal="left" vertical="center"/>
    </xf>
    <xf numFmtId="14" fontId="86" fillId="0" borderId="48" xfId="0" applyNumberFormat="1" applyFont="1" applyFill="1" applyBorder="1" applyAlignment="1" applyProtection="1">
      <alignment horizontal="left" vertical="center"/>
    </xf>
    <xf numFmtId="14" fontId="86" fillId="0" borderId="39" xfId="0" applyNumberFormat="1" applyFont="1" applyFill="1" applyBorder="1" applyAlignment="1" applyProtection="1">
      <alignment horizontal="left" vertical="center"/>
    </xf>
    <xf numFmtId="2" fontId="87" fillId="0" borderId="39" xfId="0" applyNumberFormat="1" applyFont="1" applyFill="1" applyBorder="1" applyAlignment="1" applyProtection="1">
      <alignment horizontal="center" vertical="center"/>
    </xf>
    <xf numFmtId="2" fontId="87" fillId="0" borderId="39" xfId="0" applyNumberFormat="1" applyFont="1" applyFill="1" applyBorder="1" applyAlignment="1" applyProtection="1">
      <alignment horizontal="left" vertical="center"/>
    </xf>
    <xf numFmtId="1" fontId="87" fillId="0" borderId="39" xfId="0" applyNumberFormat="1" applyFont="1" applyFill="1" applyBorder="1" applyAlignment="1" applyProtection="1">
      <alignment horizontal="left" vertical="center"/>
    </xf>
    <xf numFmtId="2" fontId="87" fillId="0" borderId="39" xfId="0" applyNumberFormat="1" applyFont="1" applyFill="1" applyBorder="1" applyAlignment="1" applyProtection="1">
      <alignment vertical="center" wrapText="1"/>
    </xf>
    <xf numFmtId="10" fontId="87" fillId="0" borderId="39" xfId="3" applyNumberFormat="1" applyFont="1" applyFill="1" applyBorder="1" applyAlignment="1" applyProtection="1">
      <alignment horizontal="center" vertical="center"/>
    </xf>
    <xf numFmtId="10" fontId="87" fillId="0" borderId="51" xfId="2183" applyNumberFormat="1" applyFont="1" applyFill="1" applyBorder="1" applyAlignment="1" applyProtection="1">
      <alignment horizontal="center" vertical="center"/>
    </xf>
    <xf numFmtId="2" fontId="87" fillId="0" borderId="52" xfId="3" applyNumberFormat="1" applyFont="1" applyFill="1" applyBorder="1" applyAlignment="1" applyProtection="1">
      <alignment horizontal="right"/>
    </xf>
    <xf numFmtId="168" fontId="87" fillId="0" borderId="52" xfId="3" applyNumberFormat="1" applyFont="1" applyFill="1" applyBorder="1" applyAlignment="1" applyProtection="1">
      <alignment horizontal="right"/>
    </xf>
    <xf numFmtId="168" fontId="87" fillId="0" borderId="53" xfId="3" applyNumberFormat="1" applyFont="1" applyFill="1" applyBorder="1" applyAlignment="1" applyProtection="1">
      <alignment horizontal="right"/>
    </xf>
    <xf numFmtId="2" fontId="87" fillId="0" borderId="0" xfId="3" applyNumberFormat="1" applyFont="1" applyFill="1" applyBorder="1" applyAlignment="1" applyProtection="1">
      <alignment horizontal="center" vertical="center"/>
    </xf>
    <xf numFmtId="2" fontId="87" fillId="0" borderId="0" xfId="0" applyNumberFormat="1" applyFont="1" applyFill="1" applyBorder="1" applyAlignment="1" applyProtection="1">
      <alignment vertical="center"/>
    </xf>
    <xf numFmtId="2" fontId="87" fillId="0" borderId="0" xfId="0" applyNumberFormat="1" applyFont="1" applyBorder="1" applyAlignment="1" applyProtection="1">
      <alignment vertical="center"/>
    </xf>
    <xf numFmtId="2" fontId="87" fillId="0" borderId="39" xfId="0" applyNumberFormat="1" applyFont="1" applyFill="1" applyBorder="1" applyAlignment="1" applyProtection="1">
      <alignment vertical="center"/>
    </xf>
    <xf numFmtId="0" fontId="87" fillId="0" borderId="39" xfId="3" applyNumberFormat="1" applyFont="1" applyFill="1" applyBorder="1" applyAlignment="1" applyProtection="1">
      <alignment horizontal="center" vertical="center"/>
    </xf>
    <xf numFmtId="4" fontId="87" fillId="0" borderId="51" xfId="0" applyNumberFormat="1" applyFont="1" applyFill="1" applyBorder="1" applyAlignment="1" applyProtection="1">
      <alignment horizontal="center" vertical="center"/>
    </xf>
    <xf numFmtId="2" fontId="86" fillId="0" borderId="0" xfId="0" applyNumberFormat="1" applyFont="1" applyBorder="1" applyAlignment="1" applyProtection="1">
      <alignment horizontal="left" vertical="center" wrapText="1"/>
    </xf>
    <xf numFmtId="2" fontId="86" fillId="0" borderId="0" xfId="0" applyNumberFormat="1" applyFont="1" applyBorder="1" applyAlignment="1" applyProtection="1">
      <alignment horizontal="left" vertical="center"/>
    </xf>
    <xf numFmtId="1" fontId="86" fillId="0" borderId="0" xfId="0" applyNumberFormat="1" applyFont="1" applyBorder="1" applyAlignment="1" applyProtection="1">
      <alignment horizontal="left" vertical="center"/>
    </xf>
    <xf numFmtId="0" fontId="86" fillId="0" borderId="0" xfId="3" applyNumberFormat="1" applyFont="1" applyBorder="1" applyAlignment="1" applyProtection="1">
      <alignment horizontal="center" vertical="center"/>
    </xf>
    <xf numFmtId="2" fontId="86" fillId="0" borderId="0" xfId="3" applyNumberFormat="1" applyFont="1" applyBorder="1" applyAlignment="1" applyProtection="1">
      <alignment horizontal="right"/>
    </xf>
    <xf numFmtId="43" fontId="86" fillId="0" borderId="0" xfId="3" applyFont="1" applyBorder="1" applyAlignment="1" applyProtection="1">
      <alignment horizontal="right"/>
    </xf>
    <xf numFmtId="2" fontId="86" fillId="79" borderId="0" xfId="0" applyNumberFormat="1" applyFont="1" applyFill="1" applyBorder="1" applyAlignment="1" applyProtection="1">
      <alignment horizontal="left" vertical="center"/>
    </xf>
    <xf numFmtId="0" fontId="96" fillId="0" borderId="40" xfId="0" applyFont="1" applyFill="1" applyBorder="1" applyAlignment="1" applyProtection="1">
      <alignment horizontal="left" vertical="center" wrapText="1"/>
      <protection locked="0"/>
    </xf>
    <xf numFmtId="43" fontId="86" fillId="0" borderId="58" xfId="3" applyFont="1" applyFill="1" applyBorder="1" applyAlignment="1" applyProtection="1">
      <alignment horizontal="right" wrapText="1"/>
      <protection locked="0"/>
    </xf>
    <xf numFmtId="43" fontId="86" fillId="0" borderId="61" xfId="3" applyFont="1" applyFill="1" applyBorder="1" applyAlignment="1" applyProtection="1">
      <alignment horizontal="right" wrapText="1"/>
      <protection locked="0"/>
    </xf>
    <xf numFmtId="43" fontId="89" fillId="0" borderId="58" xfId="3" applyFont="1" applyFill="1" applyBorder="1" applyAlignment="1" applyProtection="1">
      <alignment horizontal="right" wrapText="1"/>
      <protection locked="0"/>
    </xf>
    <xf numFmtId="43" fontId="89" fillId="0" borderId="58" xfId="3" applyFont="1" applyFill="1" applyBorder="1" applyAlignment="1" applyProtection="1">
      <alignment horizontal="right"/>
      <protection locked="0"/>
    </xf>
    <xf numFmtId="43" fontId="86" fillId="0" borderId="58" xfId="3" applyFont="1" applyFill="1" applyBorder="1" applyAlignment="1" applyProtection="1">
      <alignment horizontal="right"/>
      <protection locked="0"/>
    </xf>
    <xf numFmtId="43" fontId="86" fillId="0" borderId="71" xfId="3" applyFont="1" applyFill="1" applyBorder="1" applyAlignment="1" applyProtection="1">
      <alignment horizontal="right" wrapText="1"/>
      <protection locked="0"/>
    </xf>
    <xf numFmtId="43" fontId="93" fillId="0" borderId="58" xfId="3" applyFont="1" applyFill="1" applyBorder="1" applyAlignment="1" applyProtection="1">
      <alignment horizontal="right"/>
      <protection locked="0"/>
    </xf>
    <xf numFmtId="43" fontId="93" fillId="0" borderId="58" xfId="3" applyFont="1" applyFill="1" applyBorder="1" applyAlignment="1" applyProtection="1">
      <alignment horizontal="right" wrapText="1"/>
      <protection locked="0"/>
    </xf>
    <xf numFmtId="2" fontId="86" fillId="0" borderId="58" xfId="2185" applyNumberFormat="1" applyFont="1" applyFill="1" applyBorder="1" applyAlignment="1" applyProtection="1">
      <alignment horizontal="right" wrapText="1"/>
      <protection locked="0"/>
    </xf>
    <xf numFmtId="2" fontId="86" fillId="0" borderId="58" xfId="0" applyNumberFormat="1" applyFont="1" applyFill="1" applyBorder="1" applyAlignment="1" applyProtection="1">
      <alignment horizontal="right" wrapText="1"/>
      <protection locked="0"/>
    </xf>
    <xf numFmtId="0" fontId="87" fillId="0" borderId="39" xfId="150" applyNumberFormat="1" applyFont="1" applyFill="1" applyBorder="1" applyAlignment="1" applyProtection="1">
      <alignment horizontal="center" vertical="center" wrapText="1"/>
    </xf>
    <xf numFmtId="2" fontId="87" fillId="0" borderId="52" xfId="150" applyNumberFormat="1" applyFont="1" applyFill="1" applyBorder="1" applyAlignment="1" applyProtection="1">
      <alignment horizontal="right" wrapText="1"/>
    </xf>
    <xf numFmtId="168" fontId="87" fillId="0" borderId="52" xfId="150" applyNumberFormat="1" applyFont="1" applyFill="1" applyBorder="1" applyAlignment="1" applyProtection="1">
      <alignment horizontal="right" wrapText="1"/>
    </xf>
    <xf numFmtId="168" fontId="87" fillId="0" borderId="53" xfId="150" applyNumberFormat="1" applyFont="1" applyFill="1" applyBorder="1" applyAlignment="1" applyProtection="1">
      <alignment horizontal="right" wrapText="1"/>
    </xf>
    <xf numFmtId="168" fontId="87" fillId="0" borderId="0" xfId="150" applyNumberFormat="1" applyFont="1" applyFill="1" applyBorder="1" applyAlignment="1" applyProtection="1">
      <alignment horizontal="center" vertical="center" wrapText="1"/>
    </xf>
    <xf numFmtId="43" fontId="87" fillId="0" borderId="0" xfId="150" applyFont="1" applyFill="1" applyBorder="1" applyAlignment="1" applyProtection="1">
      <alignment vertical="center" wrapText="1"/>
    </xf>
    <xf numFmtId="168" fontId="87" fillId="0" borderId="52" xfId="150" applyNumberFormat="1" applyFont="1" applyFill="1" applyBorder="1" applyAlignment="1">
      <alignment horizontal="right"/>
    </xf>
    <xf numFmtId="0" fontId="95" fillId="0" borderId="40" xfId="0" applyFont="1" applyFill="1" applyBorder="1" applyAlignment="1" applyProtection="1">
      <alignment horizontal="right" vertical="center" wrapText="1"/>
      <protection hidden="1"/>
    </xf>
    <xf numFmtId="0" fontId="96" fillId="0" borderId="40" xfId="0" applyFont="1" applyFill="1" applyBorder="1" applyAlignment="1" applyProtection="1">
      <alignment horizontal="left" vertical="center" wrapText="1"/>
      <protection hidden="1"/>
    </xf>
    <xf numFmtId="0" fontId="95" fillId="0" borderId="40" xfId="0" applyFont="1" applyFill="1" applyBorder="1" applyAlignment="1" applyProtection="1">
      <alignment horizontal="left" vertical="center" wrapText="1"/>
      <protection hidden="1"/>
    </xf>
    <xf numFmtId="0" fontId="95" fillId="0" borderId="41" xfId="0" applyFont="1" applyFill="1" applyBorder="1" applyAlignment="1" applyProtection="1">
      <alignment horizontal="right" vertical="center" wrapText="1"/>
      <protection hidden="1"/>
    </xf>
    <xf numFmtId="14" fontId="84" fillId="25" borderId="0" xfId="92" applyNumberFormat="1" applyFont="1" applyFill="1" applyBorder="1" applyAlignment="1" applyProtection="1">
      <alignment horizontal="right" vertical="center" wrapText="1"/>
    </xf>
    <xf numFmtId="4" fontId="95" fillId="0" borderId="73" xfId="92" applyNumberFormat="1" applyFont="1" applyBorder="1" applyAlignment="1" applyProtection="1">
      <alignment horizontal="center" vertical="center" wrapText="1"/>
      <protection hidden="1"/>
    </xf>
    <xf numFmtId="2" fontId="87" fillId="0" borderId="43" xfId="3" applyNumberFormat="1" applyFont="1" applyFill="1" applyBorder="1" applyAlignment="1" applyProtection="1">
      <alignment horizontal="right" wrapText="1"/>
    </xf>
    <xf numFmtId="10" fontId="87" fillId="0" borderId="44" xfId="3" applyNumberFormat="1" applyFont="1" applyFill="1" applyBorder="1" applyAlignment="1" applyProtection="1">
      <alignment horizontal="right"/>
    </xf>
    <xf numFmtId="10" fontId="87" fillId="0" borderId="42" xfId="3" applyNumberFormat="1" applyFont="1" applyFill="1" applyBorder="1" applyAlignment="1" applyProtection="1">
      <alignment horizontal="right"/>
    </xf>
    <xf numFmtId="2" fontId="87" fillId="0" borderId="49" xfId="0" applyNumberFormat="1" applyFont="1" applyFill="1" applyBorder="1" applyAlignment="1" applyProtection="1">
      <alignment horizontal="center" vertical="center" wrapText="1"/>
    </xf>
    <xf numFmtId="2" fontId="87" fillId="0" borderId="50" xfId="0" applyNumberFormat="1" applyFont="1" applyFill="1" applyBorder="1" applyAlignment="1" applyProtection="1">
      <alignment horizontal="center" vertical="center" wrapText="1"/>
    </xf>
    <xf numFmtId="0" fontId="82" fillId="0" borderId="40" xfId="0" applyFont="1" applyFill="1" applyBorder="1" applyAlignment="1" applyProtection="1">
      <alignment horizontal="left" vertical="center" wrapText="1"/>
    </xf>
    <xf numFmtId="0" fontId="84" fillId="0" borderId="39" xfId="0" applyFont="1" applyFill="1" applyBorder="1" applyAlignment="1" applyProtection="1">
      <alignment horizontal="center" vertical="center" wrapText="1"/>
    </xf>
    <xf numFmtId="2" fontId="87" fillId="0" borderId="0" xfId="0" applyNumberFormat="1" applyFont="1" applyFill="1" applyBorder="1" applyAlignment="1" applyProtection="1">
      <alignment horizontal="center" vertical="center" wrapText="1"/>
    </xf>
    <xf numFmtId="2" fontId="87" fillId="0" borderId="45" xfId="0" applyNumberFormat="1" applyFont="1" applyFill="1" applyBorder="1" applyAlignment="1" applyProtection="1">
      <alignment horizontal="center" vertical="center" wrapText="1"/>
    </xf>
    <xf numFmtId="1" fontId="87" fillId="0" borderId="0" xfId="0" applyNumberFormat="1" applyFont="1" applyFill="1" applyBorder="1" applyAlignment="1" applyProtection="1">
      <alignment horizontal="center" vertical="center" wrapText="1"/>
    </xf>
    <xf numFmtId="1" fontId="87" fillId="0" borderId="45" xfId="0" applyNumberFormat="1" applyFont="1" applyFill="1" applyBorder="1" applyAlignment="1" applyProtection="1">
      <alignment horizontal="center" vertical="center" wrapText="1"/>
    </xf>
    <xf numFmtId="0" fontId="96" fillId="0" borderId="40" xfId="0" applyFont="1" applyFill="1" applyBorder="1" applyAlignment="1" applyProtection="1">
      <alignment horizontal="left" vertical="center" wrapText="1"/>
      <protection locked="0"/>
    </xf>
    <xf numFmtId="0" fontId="97" fillId="0" borderId="41" xfId="2632" applyFill="1" applyBorder="1" applyAlignment="1" applyProtection="1">
      <alignment horizontal="left" vertical="center" wrapText="1"/>
      <protection locked="0"/>
    </xf>
    <xf numFmtId="0" fontId="82" fillId="0" borderId="41" xfId="0" applyFont="1" applyFill="1" applyBorder="1" applyAlignment="1" applyProtection="1">
      <alignment horizontal="left" vertical="center" wrapText="1"/>
      <protection locked="0"/>
    </xf>
    <xf numFmtId="0" fontId="89" fillId="0" borderId="45" xfId="0" applyFont="1" applyFill="1" applyBorder="1" applyAlignment="1" applyProtection="1">
      <alignment horizontal="center" vertical="center" wrapText="1"/>
    </xf>
    <xf numFmtId="43" fontId="87" fillId="0" borderId="64" xfId="3" applyFont="1" applyFill="1" applyBorder="1" applyAlignment="1" applyProtection="1">
      <alignment horizontal="center" vertical="center" wrapText="1"/>
    </xf>
    <xf numFmtId="43" fontId="87" fillId="0" borderId="40" xfId="3" applyFont="1" applyFill="1" applyBorder="1" applyAlignment="1" applyProtection="1">
      <alignment horizontal="center" vertical="center" wrapText="1"/>
    </xf>
    <xf numFmtId="0" fontId="87" fillId="0" borderId="0" xfId="3" applyNumberFormat="1" applyFont="1" applyFill="1" applyBorder="1" applyAlignment="1" applyProtection="1">
      <alignment horizontal="center" vertical="center" wrapText="1"/>
    </xf>
    <xf numFmtId="0" fontId="87" fillId="0" borderId="45" xfId="3" applyNumberFormat="1" applyFont="1" applyFill="1" applyBorder="1" applyAlignment="1" applyProtection="1">
      <alignment horizontal="center" vertical="center" wrapText="1"/>
    </xf>
    <xf numFmtId="2" fontId="87" fillId="0" borderId="63" xfId="3" applyNumberFormat="1" applyFont="1" applyFill="1" applyBorder="1" applyAlignment="1" applyProtection="1">
      <alignment horizontal="center" vertical="center" wrapText="1"/>
    </xf>
    <xf numFmtId="0" fontId="90" fillId="0" borderId="0" xfId="92" applyFont="1" applyBorder="1" applyAlignment="1" applyProtection="1">
      <alignment horizontal="center" vertical="center" wrapText="1"/>
      <protection hidden="1"/>
    </xf>
    <xf numFmtId="0" fontId="82" fillId="25" borderId="0" xfId="92" applyFont="1" applyFill="1" applyAlignment="1" applyProtection="1">
      <alignment horizontal="left" vertical="center" wrapText="1"/>
      <protection hidden="1"/>
    </xf>
    <xf numFmtId="0" fontId="95" fillId="0" borderId="73" xfId="92" applyFont="1" applyBorder="1" applyAlignment="1" applyProtection="1">
      <alignment horizontal="center" vertical="center" wrapText="1"/>
      <protection hidden="1"/>
    </xf>
    <xf numFmtId="0" fontId="95" fillId="0" borderId="77" xfId="92" applyFont="1" applyBorder="1" applyAlignment="1" applyProtection="1">
      <alignment horizontal="center" vertical="center" wrapText="1"/>
      <protection hidden="1"/>
    </xf>
    <xf numFmtId="4" fontId="95" fillId="0" borderId="75" xfId="92" applyNumberFormat="1" applyFont="1" applyBorder="1" applyAlignment="1" applyProtection="1">
      <alignment horizontal="center" vertical="center" wrapText="1"/>
      <protection hidden="1"/>
    </xf>
    <xf numFmtId="4" fontId="95" fillId="0" borderId="73" xfId="92" applyNumberFormat="1" applyFont="1" applyBorder="1" applyAlignment="1" applyProtection="1">
      <alignment horizontal="center" vertical="center" wrapText="1"/>
      <protection hidden="1"/>
    </xf>
    <xf numFmtId="4" fontId="95" fillId="0" borderId="77" xfId="92" applyNumberFormat="1" applyFont="1" applyBorder="1" applyAlignment="1" applyProtection="1">
      <alignment horizontal="center" vertical="center" wrapText="1"/>
      <protection hidden="1"/>
    </xf>
    <xf numFmtId="0" fontId="84" fillId="0" borderId="39" xfId="0" applyFont="1" applyFill="1" applyBorder="1" applyAlignment="1" applyProtection="1">
      <alignment horizontal="center" vertical="center" wrapText="1"/>
      <protection hidden="1"/>
    </xf>
    <xf numFmtId="0" fontId="82" fillId="0" borderId="41" xfId="0" applyFont="1" applyFill="1" applyBorder="1" applyAlignment="1" applyProtection="1">
      <alignment horizontal="left" vertical="center" wrapText="1"/>
    </xf>
    <xf numFmtId="0" fontId="95" fillId="0" borderId="77" xfId="92" applyNumberFormat="1" applyFont="1" applyBorder="1" applyAlignment="1" applyProtection="1">
      <alignment horizontal="center" vertical="center" wrapText="1"/>
      <protection hidden="1"/>
    </xf>
    <xf numFmtId="9" fontId="82" fillId="78" borderId="86" xfId="92" applyNumberFormat="1" applyFont="1" applyFill="1" applyBorder="1" applyAlignment="1" applyProtection="1">
      <alignment horizontal="right" vertical="center" wrapText="1"/>
      <protection hidden="1"/>
    </xf>
    <xf numFmtId="9" fontId="82" fillId="0" borderId="83" xfId="92" applyNumberFormat="1" applyFont="1" applyFill="1" applyBorder="1" applyAlignment="1" applyProtection="1">
      <alignment horizontal="right" vertical="center" wrapText="1"/>
      <protection hidden="1"/>
    </xf>
    <xf numFmtId="9" fontId="82" fillId="0" borderId="75" xfId="92" applyNumberFormat="1" applyFont="1" applyFill="1" applyBorder="1" applyAlignment="1" applyProtection="1">
      <alignment horizontal="right" vertical="center" wrapText="1"/>
      <protection hidden="1"/>
    </xf>
    <xf numFmtId="9" fontId="82" fillId="78" borderId="75" xfId="92" applyNumberFormat="1" applyFont="1" applyFill="1" applyBorder="1" applyAlignment="1" applyProtection="1">
      <alignment horizontal="right" vertical="center" wrapText="1"/>
      <protection hidden="1"/>
    </xf>
    <xf numFmtId="4" fontId="82" fillId="0" borderId="75" xfId="92" applyNumberFormat="1" applyFont="1" applyFill="1" applyBorder="1" applyAlignment="1" applyProtection="1">
      <alignment horizontal="right" vertical="center" wrapText="1"/>
      <protection hidden="1"/>
    </xf>
    <xf numFmtId="0" fontId="82" fillId="80" borderId="75" xfId="92" applyFont="1" applyFill="1" applyBorder="1" applyAlignment="1" applyProtection="1">
      <alignment horizontal="right" vertical="center" wrapText="1"/>
      <protection hidden="1"/>
    </xf>
    <xf numFmtId="4" fontId="82" fillId="80" borderId="75" xfId="92" applyNumberFormat="1" applyFont="1" applyFill="1" applyBorder="1" applyAlignment="1" applyProtection="1">
      <alignment horizontal="right" vertical="center" wrapText="1"/>
      <protection hidden="1"/>
    </xf>
    <xf numFmtId="0" fontId="82" fillId="0" borderId="75" xfId="92" applyFont="1" applyBorder="1" applyAlignment="1" applyProtection="1">
      <alignment horizontal="right" vertical="center" wrapText="1"/>
      <protection hidden="1"/>
    </xf>
    <xf numFmtId="9" fontId="82" fillId="78" borderId="85" xfId="92" applyNumberFormat="1" applyFont="1" applyFill="1" applyBorder="1" applyAlignment="1" applyProtection="1">
      <alignment horizontal="right" vertical="center" wrapText="1"/>
      <protection hidden="1"/>
    </xf>
    <xf numFmtId="4" fontId="82" fillId="0" borderId="34" xfId="92" applyNumberFormat="1" applyFont="1" applyFill="1" applyBorder="1" applyAlignment="1" applyProtection="1">
      <alignment horizontal="right" vertical="center" wrapText="1"/>
      <protection hidden="1"/>
    </xf>
    <xf numFmtId="4" fontId="82" fillId="0" borderId="59" xfId="92" applyNumberFormat="1" applyFont="1" applyFill="1" applyBorder="1" applyAlignment="1" applyProtection="1">
      <alignment horizontal="right" vertical="center" wrapText="1"/>
      <protection hidden="1"/>
    </xf>
    <xf numFmtId="9" fontId="82" fillId="78" borderId="59" xfId="92" applyNumberFormat="1" applyFont="1" applyFill="1" applyBorder="1" applyAlignment="1" applyProtection="1">
      <alignment horizontal="right" vertical="center" wrapText="1"/>
      <protection hidden="1"/>
    </xf>
  </cellXfs>
  <cellStyles count="2633">
    <cellStyle name="% 2" xfId="11"/>
    <cellStyle name="1" xfId="153"/>
    <cellStyle name="2.1" xfId="154"/>
    <cellStyle name="2.1.1" xfId="155"/>
    <cellStyle name="2.1.1.1" xfId="156"/>
    <cellStyle name="2.1.1.1 2" xfId="157"/>
    <cellStyle name="2.1.1.1_Dados" xfId="158"/>
    <cellStyle name="20% - Accent1" xfId="14"/>
    <cellStyle name="20% - Accent1 2" xfId="159"/>
    <cellStyle name="20% - Accent2" xfId="15"/>
    <cellStyle name="20% - Accent2 2" xfId="160"/>
    <cellStyle name="20% - Accent3" xfId="16"/>
    <cellStyle name="20% - Accent3 2" xfId="161"/>
    <cellStyle name="20% - Accent4" xfId="17"/>
    <cellStyle name="20% - Accent4 2" xfId="162"/>
    <cellStyle name="20% - Accent5" xfId="18"/>
    <cellStyle name="20% - Accent6" xfId="19"/>
    <cellStyle name="20% - Accent6 2" xfId="163"/>
    <cellStyle name="20% - Cor1" xfId="164"/>
    <cellStyle name="20% - Cor2" xfId="165"/>
    <cellStyle name="20% - Cor3" xfId="166"/>
    <cellStyle name="20% - Cor4" xfId="167"/>
    <cellStyle name="20% - Cor5" xfId="168"/>
    <cellStyle name="20% - Cor6" xfId="169"/>
    <cellStyle name="20% - Ênfase1 2" xfId="20"/>
    <cellStyle name="20% - Ênfase1 2 2" xfId="171"/>
    <cellStyle name="20% - Ênfase1 2 2 2" xfId="172"/>
    <cellStyle name="20% - Ênfase1 2 2 2 2" xfId="173"/>
    <cellStyle name="20% - Ênfase1 2 2 2 3" xfId="174"/>
    <cellStyle name="20% - Ênfase1 2 2 2_12001 - Planilha orçamentária" xfId="175"/>
    <cellStyle name="20% - Ênfase1 2 2 3" xfId="176"/>
    <cellStyle name="20% - Ênfase1 2 2 4" xfId="177"/>
    <cellStyle name="20% - Ênfase1 2 2_12001 - Planilha orçamentária" xfId="178"/>
    <cellStyle name="20% - Ênfase1 2 3" xfId="179"/>
    <cellStyle name="20% - Ênfase1 2 3 2" xfId="180"/>
    <cellStyle name="20% - Ênfase1 2 3 3" xfId="181"/>
    <cellStyle name="20% - Ênfase1 2 3_12001 - Planilha orçamentária" xfId="182"/>
    <cellStyle name="20% - Ênfase1 2 4" xfId="183"/>
    <cellStyle name="20% - Ênfase1 2 5" xfId="184"/>
    <cellStyle name="20% - Ênfase1 2 6" xfId="170"/>
    <cellStyle name="20% - Ênfase1 2_12001 - Planilha orçamentária" xfId="185"/>
    <cellStyle name="20% - Ênfase1 3" xfId="186"/>
    <cellStyle name="20% - Ênfase1 3 2" xfId="2229"/>
    <cellStyle name="20% - Ênfase2 2" xfId="21"/>
    <cellStyle name="20% - Ênfase2 2 2" xfId="188"/>
    <cellStyle name="20% - Ênfase2 2 2 2" xfId="189"/>
    <cellStyle name="20% - Ênfase2 2 2 2 2" xfId="190"/>
    <cellStyle name="20% - Ênfase2 2 2 2 3" xfId="191"/>
    <cellStyle name="20% - Ênfase2 2 2 2_12001 - Planilha orçamentária" xfId="192"/>
    <cellStyle name="20% - Ênfase2 2 2 3" xfId="193"/>
    <cellStyle name="20% - Ênfase2 2 2 4" xfId="194"/>
    <cellStyle name="20% - Ênfase2 2 2_12001 - Planilha orçamentária" xfId="195"/>
    <cellStyle name="20% - Ênfase2 2 3" xfId="196"/>
    <cellStyle name="20% - Ênfase2 2 3 2" xfId="197"/>
    <cellStyle name="20% - Ênfase2 2 3 3" xfId="198"/>
    <cellStyle name="20% - Ênfase2 2 3_12001 - Planilha orçamentária" xfId="199"/>
    <cellStyle name="20% - Ênfase2 2 4" xfId="200"/>
    <cellStyle name="20% - Ênfase2 2 5" xfId="201"/>
    <cellStyle name="20% - Ênfase2 2 6" xfId="187"/>
    <cellStyle name="20% - Ênfase2 2_12001 - Planilha orçamentária" xfId="202"/>
    <cellStyle name="20% - Ênfase2 3" xfId="203"/>
    <cellStyle name="20% - Ênfase2 3 2" xfId="2230"/>
    <cellStyle name="20% - Ênfase3 2" xfId="22"/>
    <cellStyle name="20% - Ênfase3 2 2" xfId="205"/>
    <cellStyle name="20% - Ênfase3 2 2 2" xfId="206"/>
    <cellStyle name="20% - Ênfase3 2 2 2 2" xfId="207"/>
    <cellStyle name="20% - Ênfase3 2 2 2 3" xfId="208"/>
    <cellStyle name="20% - Ênfase3 2 2 2_12001 - Planilha orçamentária" xfId="209"/>
    <cellStyle name="20% - Ênfase3 2 2 3" xfId="210"/>
    <cellStyle name="20% - Ênfase3 2 2 4" xfId="211"/>
    <cellStyle name="20% - Ênfase3 2 2_12001 - Planilha orçamentária" xfId="212"/>
    <cellStyle name="20% - Ênfase3 2 3" xfId="213"/>
    <cellStyle name="20% - Ênfase3 2 3 2" xfId="214"/>
    <cellStyle name="20% - Ênfase3 2 3 3" xfId="215"/>
    <cellStyle name="20% - Ênfase3 2 3_12001 - Planilha orçamentária" xfId="216"/>
    <cellStyle name="20% - Ênfase3 2 4" xfId="217"/>
    <cellStyle name="20% - Ênfase3 2 5" xfId="218"/>
    <cellStyle name="20% - Ênfase3 2 6" xfId="204"/>
    <cellStyle name="20% - Ênfase3 2_12001 - Planilha orçamentária" xfId="219"/>
    <cellStyle name="20% - Ênfase3 3" xfId="220"/>
    <cellStyle name="20% - Ênfase3 3 2" xfId="2231"/>
    <cellStyle name="20% - Ênfase4 2" xfId="23"/>
    <cellStyle name="20% - Ênfase4 2 2" xfId="222"/>
    <cellStyle name="20% - Ênfase4 2 2 2" xfId="223"/>
    <cellStyle name="20% - Ênfase4 2 2 2 2" xfId="224"/>
    <cellStyle name="20% - Ênfase4 2 2 2 3" xfId="225"/>
    <cellStyle name="20% - Ênfase4 2 2 2_12001 - Planilha orçamentária" xfId="226"/>
    <cellStyle name="20% - Ênfase4 2 2 3" xfId="227"/>
    <cellStyle name="20% - Ênfase4 2 2 4" xfId="228"/>
    <cellStyle name="20% - Ênfase4 2 2_12001 - Planilha orçamentária" xfId="229"/>
    <cellStyle name="20% - Ênfase4 2 3" xfId="230"/>
    <cellStyle name="20% - Ênfase4 2 3 2" xfId="231"/>
    <cellStyle name="20% - Ênfase4 2 3 3" xfId="232"/>
    <cellStyle name="20% - Ênfase4 2 3_12001 - Planilha orçamentária" xfId="233"/>
    <cellStyle name="20% - Ênfase4 2 4" xfId="234"/>
    <cellStyle name="20% - Ênfase4 2 5" xfId="235"/>
    <cellStyle name="20% - Ênfase4 2 6" xfId="221"/>
    <cellStyle name="20% - Ênfase4 2_12001 - Planilha orçamentária" xfId="236"/>
    <cellStyle name="20% - Ênfase4 3" xfId="237"/>
    <cellStyle name="20% - Ênfase4 3 2" xfId="2232"/>
    <cellStyle name="20% - Ênfase5 2" xfId="24"/>
    <cellStyle name="20% - Ênfase5 2 2" xfId="239"/>
    <cellStyle name="20% - Ênfase5 2 2 2" xfId="240"/>
    <cellStyle name="20% - Ênfase5 2 2 2 2" xfId="241"/>
    <cellStyle name="20% - Ênfase5 2 2 2 3" xfId="242"/>
    <cellStyle name="20% - Ênfase5 2 2 2_12001 - Planilha orçamentária" xfId="243"/>
    <cellStyle name="20% - Ênfase5 2 2 3" xfId="244"/>
    <cellStyle name="20% - Ênfase5 2 2 4" xfId="245"/>
    <cellStyle name="20% - Ênfase5 2 2_12001 - Planilha orçamentária" xfId="246"/>
    <cellStyle name="20% - Ênfase5 2 3" xfId="247"/>
    <cellStyle name="20% - Ênfase5 2 3 2" xfId="248"/>
    <cellStyle name="20% - Ênfase5 2 3 3" xfId="249"/>
    <cellStyle name="20% - Ênfase5 2 3_12001 - Planilha orçamentária" xfId="250"/>
    <cellStyle name="20% - Ênfase5 2 4" xfId="251"/>
    <cellStyle name="20% - Ênfase5 2 5" xfId="252"/>
    <cellStyle name="20% - Ênfase5 2 6" xfId="238"/>
    <cellStyle name="20% - Ênfase5 2_12001 - Planilha orçamentária" xfId="253"/>
    <cellStyle name="20% - Ênfase5 3" xfId="254"/>
    <cellStyle name="20% - Ênfase5 3 2" xfId="2233"/>
    <cellStyle name="20% - Ênfase6 2" xfId="25"/>
    <cellStyle name="20% - Ênfase6 2 2" xfId="256"/>
    <cellStyle name="20% - Ênfase6 2 2 2" xfId="257"/>
    <cellStyle name="20% - Ênfase6 2 2 2 2" xfId="258"/>
    <cellStyle name="20% - Ênfase6 2 2 2 3" xfId="259"/>
    <cellStyle name="20% - Ênfase6 2 2 2_12001 - Planilha orçamentária" xfId="260"/>
    <cellStyle name="20% - Ênfase6 2 2 3" xfId="261"/>
    <cellStyle name="20% - Ênfase6 2 2 4" xfId="262"/>
    <cellStyle name="20% - Ênfase6 2 2_12001 - Planilha orçamentária" xfId="263"/>
    <cellStyle name="20% - Ênfase6 2 3" xfId="264"/>
    <cellStyle name="20% - Ênfase6 2 3 2" xfId="265"/>
    <cellStyle name="20% - Ênfase6 2 3 3" xfId="266"/>
    <cellStyle name="20% - Ênfase6 2 3_12001 - Planilha orçamentária" xfId="267"/>
    <cellStyle name="20% - Ênfase6 2 4" xfId="268"/>
    <cellStyle name="20% - Ênfase6 2 5" xfId="269"/>
    <cellStyle name="20% - Ênfase6 2 6" xfId="255"/>
    <cellStyle name="20% - Ênfase6 2_12001 - Planilha orçamentária" xfId="270"/>
    <cellStyle name="20% - Ênfase6 3" xfId="271"/>
    <cellStyle name="20% - Ênfase6 3 2" xfId="2234"/>
    <cellStyle name="20% - Énfasis1" xfId="272"/>
    <cellStyle name="20% - Énfasis2" xfId="273"/>
    <cellStyle name="20% - Énfasis3" xfId="274"/>
    <cellStyle name="20% - Énfasis4" xfId="275"/>
    <cellStyle name="20% - Énfasis5" xfId="276"/>
    <cellStyle name="20% - Énfasis6" xfId="277"/>
    <cellStyle name="40% - Accent1" xfId="26"/>
    <cellStyle name="40% - Accent1 2" xfId="278"/>
    <cellStyle name="40% - Accent2" xfId="27"/>
    <cellStyle name="40% - Accent3" xfId="28"/>
    <cellStyle name="40% - Accent3 2" xfId="279"/>
    <cellStyle name="40% - Accent4" xfId="29"/>
    <cellStyle name="40% - Accent4 2" xfId="280"/>
    <cellStyle name="40% - Accent5" xfId="30"/>
    <cellStyle name="40% - Accent5 2" xfId="281"/>
    <cellStyle name="40% - Accent6" xfId="31"/>
    <cellStyle name="40% - Accent6 2" xfId="282"/>
    <cellStyle name="40% - Cor1" xfId="283"/>
    <cellStyle name="40% - Cor2" xfId="284"/>
    <cellStyle name="40% - Cor3" xfId="285"/>
    <cellStyle name="40% - Cor4" xfId="286"/>
    <cellStyle name="40% - Cor5" xfId="287"/>
    <cellStyle name="40% - Cor6" xfId="288"/>
    <cellStyle name="40% - Ênfase1 2" xfId="32"/>
    <cellStyle name="40% - Ênfase1 2 2" xfId="290"/>
    <cellStyle name="40% - Ênfase1 2 2 2" xfId="291"/>
    <cellStyle name="40% - Ênfase1 2 2 2 2" xfId="292"/>
    <cellStyle name="40% - Ênfase1 2 2 2 3" xfId="293"/>
    <cellStyle name="40% - Ênfase1 2 2 2_12001 - Planilha orçamentária" xfId="294"/>
    <cellStyle name="40% - Ênfase1 2 2 3" xfId="295"/>
    <cellStyle name="40% - Ênfase1 2 2 4" xfId="296"/>
    <cellStyle name="40% - Ênfase1 2 2_12001 - Planilha orçamentária" xfId="297"/>
    <cellStyle name="40% - Ênfase1 2 3" xfId="298"/>
    <cellStyle name="40% - Ênfase1 2 3 2" xfId="299"/>
    <cellStyle name="40% - Ênfase1 2 3 3" xfId="300"/>
    <cellStyle name="40% - Ênfase1 2 3_12001 - Planilha orçamentária" xfId="301"/>
    <cellStyle name="40% - Ênfase1 2 4" xfId="302"/>
    <cellStyle name="40% - Ênfase1 2 5" xfId="303"/>
    <cellStyle name="40% - Ênfase1 2 6" xfId="289"/>
    <cellStyle name="40% - Ênfase1 2_12001 - Planilha orçamentária" xfId="304"/>
    <cellStyle name="40% - Ênfase1 3" xfId="305"/>
    <cellStyle name="40% - Ênfase1 3 2" xfId="2235"/>
    <cellStyle name="40% - Ênfase2 2" xfId="33"/>
    <cellStyle name="40% - Ênfase2 2 2" xfId="307"/>
    <cellStyle name="40% - Ênfase2 2 2 2" xfId="308"/>
    <cellStyle name="40% - Ênfase2 2 2 2 2" xfId="309"/>
    <cellStyle name="40% - Ênfase2 2 2 2 3" xfId="310"/>
    <cellStyle name="40% - Ênfase2 2 2 2_12001 - Planilha orçamentária" xfId="311"/>
    <cellStyle name="40% - Ênfase2 2 2 3" xfId="312"/>
    <cellStyle name="40% - Ênfase2 2 2 4" xfId="313"/>
    <cellStyle name="40% - Ênfase2 2 2_12001 - Planilha orçamentária" xfId="314"/>
    <cellStyle name="40% - Ênfase2 2 3" xfId="315"/>
    <cellStyle name="40% - Ênfase2 2 3 2" xfId="316"/>
    <cellStyle name="40% - Ênfase2 2 3 3" xfId="317"/>
    <cellStyle name="40% - Ênfase2 2 3_12001 - Planilha orçamentária" xfId="318"/>
    <cellStyle name="40% - Ênfase2 2 4" xfId="319"/>
    <cellStyle name="40% - Ênfase2 2 5" xfId="320"/>
    <cellStyle name="40% - Ênfase2 2 6" xfId="306"/>
    <cellStyle name="40% - Ênfase2 2_12001 - Planilha orçamentária" xfId="321"/>
    <cellStyle name="40% - Ênfase2 3" xfId="322"/>
    <cellStyle name="40% - Ênfase2 3 2" xfId="2236"/>
    <cellStyle name="40% - Ênfase3 2" xfId="34"/>
    <cellStyle name="40% - Ênfase3 2 2" xfId="324"/>
    <cellStyle name="40% - Ênfase3 2 2 2" xfId="325"/>
    <cellStyle name="40% - Ênfase3 2 2 2 2" xfId="326"/>
    <cellStyle name="40% - Ênfase3 2 2 2 3" xfId="327"/>
    <cellStyle name="40% - Ênfase3 2 2 2_12001 - Planilha orçamentária" xfId="328"/>
    <cellStyle name="40% - Ênfase3 2 2 3" xfId="329"/>
    <cellStyle name="40% - Ênfase3 2 2 4" xfId="330"/>
    <cellStyle name="40% - Ênfase3 2 2_12001 - Planilha orçamentária" xfId="331"/>
    <cellStyle name="40% - Ênfase3 2 3" xfId="332"/>
    <cellStyle name="40% - Ênfase3 2 3 2" xfId="333"/>
    <cellStyle name="40% - Ênfase3 2 3 3" xfId="334"/>
    <cellStyle name="40% - Ênfase3 2 3_12001 - Planilha orçamentária" xfId="335"/>
    <cellStyle name="40% - Ênfase3 2 4" xfId="336"/>
    <cellStyle name="40% - Ênfase3 2 5" xfId="337"/>
    <cellStyle name="40% - Ênfase3 2 6" xfId="323"/>
    <cellStyle name="40% - Ênfase3 2_12001 - Planilha orçamentária" xfId="338"/>
    <cellStyle name="40% - Ênfase3 3" xfId="339"/>
    <cellStyle name="40% - Ênfase3 3 2" xfId="2237"/>
    <cellStyle name="40% - Ênfase4 2" xfId="35"/>
    <cellStyle name="40% - Ênfase4 2 2" xfId="341"/>
    <cellStyle name="40% - Ênfase4 2 2 2" xfId="342"/>
    <cellStyle name="40% - Ênfase4 2 2 2 2" xfId="343"/>
    <cellStyle name="40% - Ênfase4 2 2 2 3" xfId="344"/>
    <cellStyle name="40% - Ênfase4 2 2 2_12001 - Planilha orçamentária" xfId="345"/>
    <cellStyle name="40% - Ênfase4 2 2 3" xfId="346"/>
    <cellStyle name="40% - Ênfase4 2 2 4" xfId="347"/>
    <cellStyle name="40% - Ênfase4 2 2_12001 - Planilha orçamentária" xfId="348"/>
    <cellStyle name="40% - Ênfase4 2 3" xfId="349"/>
    <cellStyle name="40% - Ênfase4 2 3 2" xfId="350"/>
    <cellStyle name="40% - Ênfase4 2 3 3" xfId="351"/>
    <cellStyle name="40% - Ênfase4 2 3_12001 - Planilha orçamentária" xfId="352"/>
    <cellStyle name="40% - Ênfase4 2 4" xfId="353"/>
    <cellStyle name="40% - Ênfase4 2 5" xfId="354"/>
    <cellStyle name="40% - Ênfase4 2 6" xfId="340"/>
    <cellStyle name="40% - Ênfase4 2_12001 - Planilha orçamentária" xfId="355"/>
    <cellStyle name="40% - Ênfase4 3" xfId="356"/>
    <cellStyle name="40% - Ênfase4 3 2" xfId="2238"/>
    <cellStyle name="40% - Ênfase5 2" xfId="36"/>
    <cellStyle name="40% - Ênfase5 2 2" xfId="358"/>
    <cellStyle name="40% - Ênfase5 2 2 2" xfId="359"/>
    <cellStyle name="40% - Ênfase5 2 2 2 2" xfId="360"/>
    <cellStyle name="40% - Ênfase5 2 2 2 3" xfId="361"/>
    <cellStyle name="40% - Ênfase5 2 2 2_12001 - Planilha orçamentária" xfId="362"/>
    <cellStyle name="40% - Ênfase5 2 2 3" xfId="363"/>
    <cellStyle name="40% - Ênfase5 2 2 4" xfId="364"/>
    <cellStyle name="40% - Ênfase5 2 2_12001 - Planilha orçamentária" xfId="365"/>
    <cellStyle name="40% - Ênfase5 2 3" xfId="366"/>
    <cellStyle name="40% - Ênfase5 2 3 2" xfId="367"/>
    <cellStyle name="40% - Ênfase5 2 3 3" xfId="368"/>
    <cellStyle name="40% - Ênfase5 2 3_12001 - Planilha orçamentária" xfId="369"/>
    <cellStyle name="40% - Ênfase5 2 4" xfId="370"/>
    <cellStyle name="40% - Ênfase5 2 5" xfId="371"/>
    <cellStyle name="40% - Ênfase5 2 6" xfId="357"/>
    <cellStyle name="40% - Ênfase5 2_12001 - Planilha orçamentária" xfId="372"/>
    <cellStyle name="40% - Ênfase5 3" xfId="373"/>
    <cellStyle name="40% - Ênfase5 3 2" xfId="2239"/>
    <cellStyle name="40% - Ênfase6 2" xfId="37"/>
    <cellStyle name="40% - Ênfase6 2 2" xfId="375"/>
    <cellStyle name="40% - Ênfase6 2 2 2" xfId="376"/>
    <cellStyle name="40% - Ênfase6 2 2 2 2" xfId="377"/>
    <cellStyle name="40% - Ênfase6 2 2 2 3" xfId="378"/>
    <cellStyle name="40% - Ênfase6 2 2 2_12001 - Planilha orçamentária" xfId="379"/>
    <cellStyle name="40% - Ênfase6 2 2 3" xfId="380"/>
    <cellStyle name="40% - Ênfase6 2 2 4" xfId="381"/>
    <cellStyle name="40% - Ênfase6 2 2_12001 - Planilha orçamentária" xfId="382"/>
    <cellStyle name="40% - Ênfase6 2 3" xfId="383"/>
    <cellStyle name="40% - Ênfase6 2 3 2" xfId="384"/>
    <cellStyle name="40% - Ênfase6 2 3 3" xfId="385"/>
    <cellStyle name="40% - Ênfase6 2 3_12001 - Planilha orçamentária" xfId="386"/>
    <cellStyle name="40% - Ênfase6 2 4" xfId="387"/>
    <cellStyle name="40% - Ênfase6 2 5" xfId="388"/>
    <cellStyle name="40% - Ênfase6 2 6" xfId="374"/>
    <cellStyle name="40% - Ênfase6 2_12001 - Planilha orçamentária" xfId="389"/>
    <cellStyle name="40% - Ênfase6 3" xfId="390"/>
    <cellStyle name="40% - Ênfase6 3 2" xfId="2240"/>
    <cellStyle name="40% - Énfasis1" xfId="391"/>
    <cellStyle name="40% - Énfasis2" xfId="392"/>
    <cellStyle name="40% - Énfasis3" xfId="393"/>
    <cellStyle name="40% - Énfasis4" xfId="394"/>
    <cellStyle name="40% - Énfasis5" xfId="395"/>
    <cellStyle name="40% - Énfasis6" xfId="396"/>
    <cellStyle name="60% - Accent1" xfId="38"/>
    <cellStyle name="60% - Accent1 2" xfId="397"/>
    <cellStyle name="60% - Accent2" xfId="39"/>
    <cellStyle name="60% - Accent2 2" xfId="398"/>
    <cellStyle name="60% - Accent3" xfId="40"/>
    <cellStyle name="60% - Accent3 2" xfId="399"/>
    <cellStyle name="60% - Accent4" xfId="41"/>
    <cellStyle name="60% - Accent4 2" xfId="400"/>
    <cellStyle name="60% - Accent5" xfId="42"/>
    <cellStyle name="60% - Accent5 2" xfId="401"/>
    <cellStyle name="60% - Accent6" xfId="43"/>
    <cellStyle name="60% - Accent6 2" xfId="402"/>
    <cellStyle name="60% - Cor1" xfId="403"/>
    <cellStyle name="60% - Cor2" xfId="404"/>
    <cellStyle name="60% - Cor3" xfId="405"/>
    <cellStyle name="60% - Cor4" xfId="406"/>
    <cellStyle name="60% - Cor5" xfId="407"/>
    <cellStyle name="60% - Cor6" xfId="408"/>
    <cellStyle name="60% - Ênfase1 2" xfId="44"/>
    <cellStyle name="60% - Ênfase1 2 2" xfId="409"/>
    <cellStyle name="60% - Ênfase1 3" xfId="410"/>
    <cellStyle name="60% - Ênfase2 2" xfId="45"/>
    <cellStyle name="60% - Ênfase2 2 2" xfId="411"/>
    <cellStyle name="60% - Ênfase2 3" xfId="412"/>
    <cellStyle name="60% - Ênfase3 2" xfId="46"/>
    <cellStyle name="60% - Ênfase3 2 2" xfId="413"/>
    <cellStyle name="60% - Ênfase3 3" xfId="414"/>
    <cellStyle name="60% - Ênfase4 2" xfId="47"/>
    <cellStyle name="60% - Ênfase4 2 2" xfId="415"/>
    <cellStyle name="60% - Ênfase4 3" xfId="416"/>
    <cellStyle name="60% - Ênfase5 2" xfId="48"/>
    <cellStyle name="60% - Ênfase5 2 2" xfId="417"/>
    <cellStyle name="60% - Ênfase5 3" xfId="418"/>
    <cellStyle name="60% - Ênfase6 2" xfId="49"/>
    <cellStyle name="60% - Ênfase6 2 2" xfId="419"/>
    <cellStyle name="60% - Ênfase6 3" xfId="420"/>
    <cellStyle name="60% - Énfasis1" xfId="421"/>
    <cellStyle name="60% - Énfasis2" xfId="422"/>
    <cellStyle name="60% - Énfasis3" xfId="423"/>
    <cellStyle name="60% - Énfasis4" xfId="424"/>
    <cellStyle name="60% - Énfasis5" xfId="425"/>
    <cellStyle name="60% - Énfasis6" xfId="426"/>
    <cellStyle name="Accent1" xfId="50"/>
    <cellStyle name="Accent1 2" xfId="427"/>
    <cellStyle name="Accent2" xfId="51"/>
    <cellStyle name="Accent2 2" xfId="428"/>
    <cellStyle name="Accent3" xfId="52"/>
    <cellStyle name="Accent3 2" xfId="429"/>
    <cellStyle name="Accent4" xfId="53"/>
    <cellStyle name="Accent4 2" xfId="430"/>
    <cellStyle name="Accent5" xfId="54"/>
    <cellStyle name="Accent6" xfId="55"/>
    <cellStyle name="Accent6 2" xfId="431"/>
    <cellStyle name="arrafo de 5" xfId="432"/>
    <cellStyle name="arrafo de 5 2" xfId="2241"/>
    <cellStyle name="Bad" xfId="56"/>
    <cellStyle name="Bad 2" xfId="433"/>
    <cellStyle name="Bom 2" xfId="57"/>
    <cellStyle name="Bom 2 2" xfId="434"/>
    <cellStyle name="Bom 3" xfId="435"/>
    <cellStyle name="Buena" xfId="436"/>
    <cellStyle name="Cabe‡alho 1" xfId="437"/>
    <cellStyle name="Cabe‡alho 2" xfId="438"/>
    <cellStyle name="CABEÇALHO" xfId="439"/>
    <cellStyle name="Cabeçalho 1" xfId="440"/>
    <cellStyle name="Cabeçalho 2" xfId="441"/>
    <cellStyle name="Cabeçalho 3" xfId="442"/>
    <cellStyle name="Cabeçalho 3 2" xfId="443"/>
    <cellStyle name="Cabeçalho 4" xfId="444"/>
    <cellStyle name="Calculation" xfId="58"/>
    <cellStyle name="Calculation 2" xfId="445"/>
    <cellStyle name="Calculation 2 2" xfId="2242"/>
    <cellStyle name="Calculation 3" xfId="2191"/>
    <cellStyle name="Cálculo 2" xfId="59"/>
    <cellStyle name="Cálculo 2 2" xfId="447"/>
    <cellStyle name="Cálculo 2 2 2" xfId="2244"/>
    <cellStyle name="Cálculo 2 3" xfId="446"/>
    <cellStyle name="Cálculo 2 3 2" xfId="2243"/>
    <cellStyle name="Cálculo 2 4" xfId="2192"/>
    <cellStyle name="Cálculo 3" xfId="448"/>
    <cellStyle name="Cancel 2" xfId="449"/>
    <cellStyle name="category" xfId="450"/>
    <cellStyle name="Celda de comprobación" xfId="451"/>
    <cellStyle name="Celda vinculada" xfId="452"/>
    <cellStyle name="Célula de Verificação 2" xfId="60"/>
    <cellStyle name="Célula de Verificação 2 2" xfId="453"/>
    <cellStyle name="Célula de Verificação 3" xfId="454"/>
    <cellStyle name="Célula Ligada" xfId="455"/>
    <cellStyle name="Célula Vinculada 2" xfId="61"/>
    <cellStyle name="Célula Vinculada 3" xfId="456"/>
    <cellStyle name="Check Cell" xfId="62"/>
    <cellStyle name="Comma" xfId="457"/>
    <cellStyle name="Comma [0]" xfId="458"/>
    <cellStyle name="Comma [0] 2" xfId="459"/>
    <cellStyle name="Comma [0] 2 2" xfId="2246"/>
    <cellStyle name="Comma [0] 3" xfId="2245"/>
    <cellStyle name="Comma_5 Series SW" xfId="460"/>
    <cellStyle name="Comma0" xfId="63"/>
    <cellStyle name="Comma0 2" xfId="461"/>
    <cellStyle name="Company Logo" xfId="462"/>
    <cellStyle name="Cor1" xfId="463"/>
    <cellStyle name="Cor2" xfId="464"/>
    <cellStyle name="Cor3" xfId="465"/>
    <cellStyle name="Cor4" xfId="466"/>
    <cellStyle name="Cor5" xfId="467"/>
    <cellStyle name="Cor6" xfId="468"/>
    <cellStyle name="Correcto" xfId="469"/>
    <cellStyle name="CPU" xfId="470"/>
    <cellStyle name="Currency" xfId="471"/>
    <cellStyle name="Currency $" xfId="472"/>
    <cellStyle name="Currency [0]" xfId="473"/>
    <cellStyle name="Currency [0] 2" xfId="474"/>
    <cellStyle name="Currency [0] 2 2" xfId="2248"/>
    <cellStyle name="Currency [0] 3" xfId="2247"/>
    <cellStyle name="Currency_aola" xfId="475"/>
    <cellStyle name="Currency0" xfId="64"/>
    <cellStyle name="Currency0 2" xfId="476"/>
    <cellStyle name="Data" xfId="477"/>
    <cellStyle name="Data Headings" xfId="478"/>
    <cellStyle name="Data Headings 2" xfId="479"/>
    <cellStyle name="Data Input" xfId="480"/>
    <cellStyle name="Date" xfId="65"/>
    <cellStyle name="Date 2" xfId="481"/>
    <cellStyle name="Encabezado 4" xfId="482"/>
    <cellStyle name="Ênfase1 2" xfId="66"/>
    <cellStyle name="Ênfase1 2 2" xfId="483"/>
    <cellStyle name="Ênfase1 3" xfId="484"/>
    <cellStyle name="Ênfase2 2" xfId="67"/>
    <cellStyle name="Ênfase2 2 2" xfId="485"/>
    <cellStyle name="Ênfase2 3" xfId="486"/>
    <cellStyle name="Ênfase3 2" xfId="68"/>
    <cellStyle name="Ênfase3 2 2" xfId="487"/>
    <cellStyle name="Ênfase3 3" xfId="488"/>
    <cellStyle name="Ênfase4 2" xfId="69"/>
    <cellStyle name="Ênfase4 2 2" xfId="489"/>
    <cellStyle name="Ênfase4 3" xfId="490"/>
    <cellStyle name="Ênfase5 2" xfId="70"/>
    <cellStyle name="Ênfase5 2 2" xfId="491"/>
    <cellStyle name="Ênfase5 3" xfId="492"/>
    <cellStyle name="Ênfase6 2" xfId="71"/>
    <cellStyle name="Ênfase6 2 2" xfId="493"/>
    <cellStyle name="Ênfase6 3" xfId="494"/>
    <cellStyle name="Énfasis1" xfId="495"/>
    <cellStyle name="Énfasis2" xfId="496"/>
    <cellStyle name="Énfasis3" xfId="497"/>
    <cellStyle name="Énfasis4" xfId="498"/>
    <cellStyle name="Énfasis5" xfId="499"/>
    <cellStyle name="Énfasis6" xfId="500"/>
    <cellStyle name="Entrada 2" xfId="72"/>
    <cellStyle name="Entrada 2 2" xfId="502"/>
    <cellStyle name="Entrada 2 2 2" xfId="2250"/>
    <cellStyle name="Entrada 2 3" xfId="501"/>
    <cellStyle name="Entrada 2 3 2" xfId="2249"/>
    <cellStyle name="Entrada 2 4" xfId="2193"/>
    <cellStyle name="Entrada 3" xfId="503"/>
    <cellStyle name="ESPECM" xfId="504"/>
    <cellStyle name="Estilo 1" xfId="505"/>
    <cellStyle name="Estilo 1 2" xfId="506"/>
    <cellStyle name="Estilo 1 2 2" xfId="507"/>
    <cellStyle name="Estilo 1 2 3" xfId="508"/>
    <cellStyle name="Estilo 1 3" xfId="509"/>
    <cellStyle name="Estilo 1 3 2" xfId="510"/>
    <cellStyle name="Estilo 1 3 3" xfId="511"/>
    <cellStyle name="Euro" xfId="73"/>
    <cellStyle name="Euro 2" xfId="512"/>
    <cellStyle name="Euro 3" xfId="513"/>
    <cellStyle name="Euro_Dados" xfId="514"/>
    <cellStyle name="Explanatory Text" xfId="74"/>
    <cellStyle name="Fixed" xfId="75"/>
    <cellStyle name="Fixed 2" xfId="515"/>
    <cellStyle name="Fixo" xfId="516"/>
    <cellStyle name="Followed Hyperlink" xfId="517"/>
    <cellStyle name="Gameleira" xfId="518"/>
    <cellStyle name="Good" xfId="76"/>
    <cellStyle name="Good 2" xfId="520"/>
    <cellStyle name="Good 3" xfId="519"/>
    <cellStyle name="Grey" xfId="521"/>
    <cellStyle name="HEADER" xfId="522"/>
    <cellStyle name="Heading 1" xfId="77"/>
    <cellStyle name="Heading 1 2" xfId="523"/>
    <cellStyle name="Heading 2" xfId="78"/>
    <cellStyle name="Heading 2 2" xfId="524"/>
    <cellStyle name="Heading 3" xfId="79"/>
    <cellStyle name="Heading 3 2" xfId="525"/>
    <cellStyle name="Heading 4" xfId="80"/>
    <cellStyle name="Heading 4 2" xfId="526"/>
    <cellStyle name="Hiperlink" xfId="2632" builtinId="8"/>
    <cellStyle name="Incorrecto" xfId="527"/>
    <cellStyle name="Incorreto 2" xfId="81"/>
    <cellStyle name="Incorreto 2 2" xfId="528"/>
    <cellStyle name="Incorreto 3" xfId="529"/>
    <cellStyle name="Indefinido" xfId="530"/>
    <cellStyle name="Input" xfId="82"/>
    <cellStyle name="Input [yellow]" xfId="532"/>
    <cellStyle name="Input 2" xfId="531"/>
    <cellStyle name="Input 2 2" xfId="2251"/>
    <cellStyle name="Input 3" xfId="2178"/>
    <cellStyle name="Input 3 2" xfId="2627"/>
    <cellStyle name="Input 4" xfId="2179"/>
    <cellStyle name="Input 4 2" xfId="2628"/>
    <cellStyle name="Input 5" xfId="2194"/>
    <cellStyle name="ÌTENS" xfId="533"/>
    <cellStyle name="Linked Cell" xfId="83"/>
    <cellStyle name="Linked Cell 2" xfId="534"/>
    <cellStyle name="material" xfId="535"/>
    <cellStyle name="Model" xfId="536"/>
    <cellStyle name="Moeda 10" xfId="2182"/>
    <cellStyle name="Moeda 10 2" xfId="2630"/>
    <cellStyle name="Moeda 11" xfId="12"/>
    <cellStyle name="Moeda 11 2" xfId="2190"/>
    <cellStyle name="Moeda 12" xfId="2631"/>
    <cellStyle name="Moeda 2" xfId="6"/>
    <cellStyle name="Moeda 2 10" xfId="538"/>
    <cellStyle name="Moeda 2 11" xfId="539"/>
    <cellStyle name="Moeda 2 12" xfId="540"/>
    <cellStyle name="Moeda 2 13" xfId="541"/>
    <cellStyle name="Moeda 2 13 2" xfId="542"/>
    <cellStyle name="Moeda 2 13 3" xfId="543"/>
    <cellStyle name="Moeda 2 13 3 2" xfId="544"/>
    <cellStyle name="Moeda 2 13 3 2 2" xfId="2255"/>
    <cellStyle name="Moeda 2 13 3 3" xfId="2254"/>
    <cellStyle name="Moeda 2 13 4" xfId="2253"/>
    <cellStyle name="Moeda 2 14" xfId="545"/>
    <cellStyle name="Moeda 2 15" xfId="546"/>
    <cellStyle name="Moeda 2 16" xfId="547"/>
    <cellStyle name="Moeda 2 17" xfId="548"/>
    <cellStyle name="Moeda 2 18" xfId="549"/>
    <cellStyle name="Moeda 2 19" xfId="550"/>
    <cellStyle name="Moeda 2 2" xfId="126"/>
    <cellStyle name="Moeda 2 2 10" xfId="551"/>
    <cellStyle name="Moeda 2 2 11" xfId="552"/>
    <cellStyle name="Moeda 2 2 2" xfId="553"/>
    <cellStyle name="Moeda 2 2 3" xfId="554"/>
    <cellStyle name="Moeda 2 2 4" xfId="555"/>
    <cellStyle name="Moeda 2 2 5" xfId="556"/>
    <cellStyle name="Moeda 2 2 6" xfId="557"/>
    <cellStyle name="Moeda 2 2 7" xfId="558"/>
    <cellStyle name="Moeda 2 2 8" xfId="559"/>
    <cellStyle name="Moeda 2 2 9" xfId="560"/>
    <cellStyle name="Moeda 2 20" xfId="561"/>
    <cellStyle name="Moeda 2 21" xfId="562"/>
    <cellStyle name="Moeda 2 22" xfId="563"/>
    <cellStyle name="Moeda 2 22 2" xfId="564"/>
    <cellStyle name="Moeda 2 22 2 2" xfId="2257"/>
    <cellStyle name="Moeda 2 22 3" xfId="2256"/>
    <cellStyle name="Moeda 2 23" xfId="565"/>
    <cellStyle name="Moeda 2 23 2" xfId="2258"/>
    <cellStyle name="Moeda 2 24" xfId="537"/>
    <cellStyle name="Moeda 2 24 2" xfId="2252"/>
    <cellStyle name="Moeda 2 3" xfId="566"/>
    <cellStyle name="Moeda 2 3 10" xfId="567"/>
    <cellStyle name="Moeda 2 3 2" xfId="568"/>
    <cellStyle name="Moeda 2 3 3" xfId="569"/>
    <cellStyle name="Moeda 2 3 4" xfId="570"/>
    <cellStyle name="Moeda 2 3 5" xfId="571"/>
    <cellStyle name="Moeda 2 3 6" xfId="572"/>
    <cellStyle name="Moeda 2 3 7" xfId="573"/>
    <cellStyle name="Moeda 2 3 8" xfId="574"/>
    <cellStyle name="Moeda 2 3 9" xfId="575"/>
    <cellStyle name="Moeda 2 4" xfId="576"/>
    <cellStyle name="Moeda 2 5" xfId="577"/>
    <cellStyle name="Moeda 2 6" xfId="578"/>
    <cellStyle name="Moeda 2 7" xfId="579"/>
    <cellStyle name="Moeda 2 8" xfId="580"/>
    <cellStyle name="Moeda 2 9" xfId="581"/>
    <cellStyle name="Moeda 2_Dados" xfId="582"/>
    <cellStyle name="Moeda 3" xfId="84"/>
    <cellStyle name="Moeda 3 10" xfId="584"/>
    <cellStyle name="Moeda 3 11" xfId="585"/>
    <cellStyle name="Moeda 3 12" xfId="586"/>
    <cellStyle name="Moeda 3 13" xfId="587"/>
    <cellStyle name="Moeda 3 14" xfId="583"/>
    <cellStyle name="Moeda 3 15" xfId="2195"/>
    <cellStyle name="Moeda 3 2" xfId="127"/>
    <cellStyle name="Moeda 3 2 10" xfId="589"/>
    <cellStyle name="Moeda 3 2 11" xfId="590"/>
    <cellStyle name="Moeda 3 2 12" xfId="588"/>
    <cellStyle name="Moeda 3 2 13" xfId="2214"/>
    <cellStyle name="Moeda 3 2 2" xfId="591"/>
    <cellStyle name="Moeda 3 2 3" xfId="592"/>
    <cellStyle name="Moeda 3 2 4" xfId="593"/>
    <cellStyle name="Moeda 3 2 5" xfId="594"/>
    <cellStyle name="Moeda 3 2 6" xfId="595"/>
    <cellStyle name="Moeda 3 2 7" xfId="596"/>
    <cellStyle name="Moeda 3 2 8" xfId="597"/>
    <cellStyle name="Moeda 3 2 9" xfId="598"/>
    <cellStyle name="Moeda 3 3" xfId="599"/>
    <cellStyle name="Moeda 3 3 10" xfId="600"/>
    <cellStyle name="Moeda 3 3 2" xfId="601"/>
    <cellStyle name="Moeda 3 3 3" xfId="602"/>
    <cellStyle name="Moeda 3 3 4" xfId="603"/>
    <cellStyle name="Moeda 3 3 5" xfId="604"/>
    <cellStyle name="Moeda 3 3 6" xfId="605"/>
    <cellStyle name="Moeda 3 3 7" xfId="606"/>
    <cellStyle name="Moeda 3 3 8" xfId="607"/>
    <cellStyle name="Moeda 3 3 9" xfId="608"/>
    <cellStyle name="Moeda 3 4" xfId="609"/>
    <cellStyle name="Moeda 3 5" xfId="610"/>
    <cellStyle name="Moeda 3 6" xfId="611"/>
    <cellStyle name="Moeda 3 7" xfId="612"/>
    <cellStyle name="Moeda 3 8" xfId="613"/>
    <cellStyle name="Moeda 3 9" xfId="614"/>
    <cellStyle name="Moeda 3_Dados" xfId="615"/>
    <cellStyle name="Moeda 4" xfId="85"/>
    <cellStyle name="Moeda 4 2" xfId="128"/>
    <cellStyle name="Moeda 4 2 2" xfId="2215"/>
    <cellStyle name="Moeda 4 3" xfId="616"/>
    <cellStyle name="Moeda 4 4" xfId="2196"/>
    <cellStyle name="Moeda 5" xfId="617"/>
    <cellStyle name="Moeda 6" xfId="618"/>
    <cellStyle name="Moeda 6 2" xfId="619"/>
    <cellStyle name="Moeda 6 2 2" xfId="620"/>
    <cellStyle name="Moeda 6 2 2 2" xfId="2261"/>
    <cellStyle name="Moeda 6 2 3" xfId="2260"/>
    <cellStyle name="Moeda 6 3" xfId="621"/>
    <cellStyle name="Moeda 6 3 2" xfId="2262"/>
    <cellStyle name="Moeda 6 4" xfId="2259"/>
    <cellStyle name="Moeda 7" xfId="622"/>
    <cellStyle name="Moeda 7 2" xfId="623"/>
    <cellStyle name="Moeda 7 2 2" xfId="2264"/>
    <cellStyle name="Moeda 7 3" xfId="2263"/>
    <cellStyle name="Moeda 8" xfId="2177"/>
    <cellStyle name="Moeda 8 2" xfId="2626"/>
    <cellStyle name="Moeda 9" xfId="2181"/>
    <cellStyle name="Moeda 9 2" xfId="2629"/>
    <cellStyle name="Moeda0" xfId="624"/>
    <cellStyle name="mpenho" xfId="625"/>
    <cellStyle name="Neutra 2" xfId="86"/>
    <cellStyle name="Neutra 2 2" xfId="626"/>
    <cellStyle name="Neutra 3" xfId="627"/>
    <cellStyle name="Neutral" xfId="87"/>
    <cellStyle name="Neutral 2" xfId="628"/>
    <cellStyle name="Normal" xfId="0" builtinId="0"/>
    <cellStyle name="Normal - Style1" xfId="629"/>
    <cellStyle name="Normal 10" xfId="149"/>
    <cellStyle name="Normal 10 2" xfId="631"/>
    <cellStyle name="Normal 10 3" xfId="632"/>
    <cellStyle name="Normal 10 3 2" xfId="2265"/>
    <cellStyle name="Normal 10 4" xfId="630"/>
    <cellStyle name="Normal 108" xfId="633"/>
    <cellStyle name="Normal 11" xfId="151"/>
    <cellStyle name="Normal 11 2" xfId="635"/>
    <cellStyle name="Normal 11 3" xfId="634"/>
    <cellStyle name="Normal 12" xfId="636"/>
    <cellStyle name="Normal 12 2" xfId="637"/>
    <cellStyle name="Normal 12 2 2" xfId="2266"/>
    <cellStyle name="Normal 12 3" xfId="638"/>
    <cellStyle name="Normal 12 3 2" xfId="2267"/>
    <cellStyle name="Normal 13" xfId="639"/>
    <cellStyle name="Normal 13 2" xfId="640"/>
    <cellStyle name="Normal 14" xfId="145"/>
    <cellStyle name="Normal 14 2" xfId="642"/>
    <cellStyle name="Normal 14 2 2" xfId="2268"/>
    <cellStyle name="Normal 14 3" xfId="641"/>
    <cellStyle name="Normal 15" xfId="643"/>
    <cellStyle name="Normal 16" xfId="644"/>
    <cellStyle name="Normal 16 10" xfId="645"/>
    <cellStyle name="Normal 16 10 2" xfId="2269"/>
    <cellStyle name="Normal 16 11" xfId="646"/>
    <cellStyle name="Normal 16 11 2" xfId="2270"/>
    <cellStyle name="Normal 16 12" xfId="647"/>
    <cellStyle name="Normal 16 12 2" xfId="2271"/>
    <cellStyle name="Normal 16 13" xfId="648"/>
    <cellStyle name="Normal 16 13 2" xfId="2272"/>
    <cellStyle name="Normal 16 14" xfId="649"/>
    <cellStyle name="Normal 16 14 2" xfId="2273"/>
    <cellStyle name="Normal 16 15" xfId="650"/>
    <cellStyle name="Normal 16 15 2" xfId="2274"/>
    <cellStyle name="Normal 16 16" xfId="651"/>
    <cellStyle name="Normal 16 16 2" xfId="2275"/>
    <cellStyle name="Normal 16 17" xfId="652"/>
    <cellStyle name="Normal 16 17 2" xfId="2276"/>
    <cellStyle name="Normal 16 18" xfId="653"/>
    <cellStyle name="Normal 16 18 2" xfId="2277"/>
    <cellStyle name="Normal 16 19" xfId="654"/>
    <cellStyle name="Normal 16 19 2" xfId="2278"/>
    <cellStyle name="Normal 16 2" xfId="655"/>
    <cellStyle name="Normal 16 2 2" xfId="2279"/>
    <cellStyle name="Normal 16 20" xfId="656"/>
    <cellStyle name="Normal 16 20 2" xfId="2280"/>
    <cellStyle name="Normal 16 21" xfId="657"/>
    <cellStyle name="Normal 16 21 2" xfId="2281"/>
    <cellStyle name="Normal 16 22" xfId="658"/>
    <cellStyle name="Normal 16 22 2" xfId="2282"/>
    <cellStyle name="Normal 16 23" xfId="659"/>
    <cellStyle name="Normal 16 23 2" xfId="2283"/>
    <cellStyle name="Normal 16 24" xfId="660"/>
    <cellStyle name="Normal 16 24 2" xfId="2284"/>
    <cellStyle name="Normal 16 25" xfId="661"/>
    <cellStyle name="Normal 16 25 2" xfId="2285"/>
    <cellStyle name="Normal 16 26" xfId="662"/>
    <cellStyle name="Normal 16 26 2" xfId="2286"/>
    <cellStyle name="Normal 16 27" xfId="663"/>
    <cellStyle name="Normal 16 27 2" xfId="2287"/>
    <cellStyle name="Normal 16 28" xfId="664"/>
    <cellStyle name="Normal 16 28 2" xfId="2288"/>
    <cellStyle name="Normal 16 29" xfId="665"/>
    <cellStyle name="Normal 16 29 2" xfId="2289"/>
    <cellStyle name="Normal 16 3" xfId="666"/>
    <cellStyle name="Normal 16 3 2" xfId="2290"/>
    <cellStyle name="Normal 16 30" xfId="667"/>
    <cellStyle name="Normal 16 30 2" xfId="2291"/>
    <cellStyle name="Normal 16 31" xfId="668"/>
    <cellStyle name="Normal 16 31 2" xfId="2292"/>
    <cellStyle name="Normal 16 32" xfId="669"/>
    <cellStyle name="Normal 16 32 2" xfId="2293"/>
    <cellStyle name="Normal 16 33" xfId="670"/>
    <cellStyle name="Normal 16 33 2" xfId="2294"/>
    <cellStyle name="Normal 16 34" xfId="671"/>
    <cellStyle name="Normal 16 34 2" xfId="2295"/>
    <cellStyle name="Normal 16 35" xfId="672"/>
    <cellStyle name="Normal 16 35 2" xfId="2296"/>
    <cellStyle name="Normal 16 36" xfId="673"/>
    <cellStyle name="Normal 16 36 2" xfId="2297"/>
    <cellStyle name="Normal 16 37" xfId="674"/>
    <cellStyle name="Normal 16 37 2" xfId="2298"/>
    <cellStyle name="Normal 16 38" xfId="675"/>
    <cellStyle name="Normal 16 38 2" xfId="2299"/>
    <cellStyle name="Normal 16 39" xfId="676"/>
    <cellStyle name="Normal 16 39 2" xfId="2300"/>
    <cellStyle name="Normal 16 4" xfId="677"/>
    <cellStyle name="Normal 16 4 2" xfId="2301"/>
    <cellStyle name="Normal 16 5" xfId="678"/>
    <cellStyle name="Normal 16 5 2" xfId="2302"/>
    <cellStyle name="Normal 16 6" xfId="679"/>
    <cellStyle name="Normal 16 6 2" xfId="2303"/>
    <cellStyle name="Normal 16 7" xfId="680"/>
    <cellStyle name="Normal 16 7 2" xfId="2304"/>
    <cellStyle name="Normal 16 8" xfId="681"/>
    <cellStyle name="Normal 16 8 2" xfId="2305"/>
    <cellStyle name="Normal 16 9" xfId="682"/>
    <cellStyle name="Normal 16 9 2" xfId="2306"/>
    <cellStyle name="Normal 16_12001 - Planilha orçamentária" xfId="683"/>
    <cellStyle name="Normal 17" xfId="146"/>
    <cellStyle name="Normal 17 2" xfId="684"/>
    <cellStyle name="Normal 18" xfId="685"/>
    <cellStyle name="Normal 182" xfId="686"/>
    <cellStyle name="Normal 19" xfId="687"/>
    <cellStyle name="Normal 19 10" xfId="688"/>
    <cellStyle name="Normal 19 10 2" xfId="2307"/>
    <cellStyle name="Normal 19 11" xfId="689"/>
    <cellStyle name="Normal 19 11 2" xfId="2308"/>
    <cellStyle name="Normal 19 12" xfId="690"/>
    <cellStyle name="Normal 19 12 2" xfId="2309"/>
    <cellStyle name="Normal 19 13" xfId="691"/>
    <cellStyle name="Normal 19 13 2" xfId="2310"/>
    <cellStyle name="Normal 19 14" xfId="692"/>
    <cellStyle name="Normal 19 14 2" xfId="2311"/>
    <cellStyle name="Normal 19 15" xfId="693"/>
    <cellStyle name="Normal 19 15 2" xfId="2312"/>
    <cellStyle name="Normal 19 16" xfId="694"/>
    <cellStyle name="Normal 19 16 2" xfId="2313"/>
    <cellStyle name="Normal 19 17" xfId="695"/>
    <cellStyle name="Normal 19 17 2" xfId="2314"/>
    <cellStyle name="Normal 19 18" xfId="696"/>
    <cellStyle name="Normal 19 18 2" xfId="2315"/>
    <cellStyle name="Normal 19 19" xfId="697"/>
    <cellStyle name="Normal 19 19 2" xfId="2316"/>
    <cellStyle name="Normal 19 2" xfId="698"/>
    <cellStyle name="Normal 19 2 2" xfId="2317"/>
    <cellStyle name="Normal 19 20" xfId="699"/>
    <cellStyle name="Normal 19 20 2" xfId="2318"/>
    <cellStyle name="Normal 19 21" xfId="700"/>
    <cellStyle name="Normal 19 21 2" xfId="2319"/>
    <cellStyle name="Normal 19 22" xfId="701"/>
    <cellStyle name="Normal 19 22 2" xfId="2320"/>
    <cellStyle name="Normal 19 23" xfId="702"/>
    <cellStyle name="Normal 19 23 2" xfId="2321"/>
    <cellStyle name="Normal 19 24" xfId="703"/>
    <cellStyle name="Normal 19 24 2" xfId="2322"/>
    <cellStyle name="Normal 19 25" xfId="704"/>
    <cellStyle name="Normal 19 25 2" xfId="2323"/>
    <cellStyle name="Normal 19 26" xfId="705"/>
    <cellStyle name="Normal 19 26 2" xfId="2324"/>
    <cellStyle name="Normal 19 27" xfId="706"/>
    <cellStyle name="Normal 19 27 2" xfId="2325"/>
    <cellStyle name="Normal 19 28" xfId="707"/>
    <cellStyle name="Normal 19 28 2" xfId="2326"/>
    <cellStyle name="Normal 19 29" xfId="708"/>
    <cellStyle name="Normal 19 29 2" xfId="2327"/>
    <cellStyle name="Normal 19 3" xfId="709"/>
    <cellStyle name="Normal 19 3 2" xfId="2328"/>
    <cellStyle name="Normal 19 30" xfId="710"/>
    <cellStyle name="Normal 19 30 2" xfId="2329"/>
    <cellStyle name="Normal 19 31" xfId="711"/>
    <cellStyle name="Normal 19 31 2" xfId="2330"/>
    <cellStyle name="Normal 19 32" xfId="712"/>
    <cellStyle name="Normal 19 32 2" xfId="2331"/>
    <cellStyle name="Normal 19 33" xfId="713"/>
    <cellStyle name="Normal 19 33 2" xfId="2332"/>
    <cellStyle name="Normal 19 34" xfId="714"/>
    <cellStyle name="Normal 19 34 2" xfId="2333"/>
    <cellStyle name="Normal 19 35" xfId="715"/>
    <cellStyle name="Normal 19 35 2" xfId="2334"/>
    <cellStyle name="Normal 19 36" xfId="716"/>
    <cellStyle name="Normal 19 36 2" xfId="2335"/>
    <cellStyle name="Normal 19 37" xfId="717"/>
    <cellStyle name="Normal 19 37 2" xfId="2336"/>
    <cellStyle name="Normal 19 38" xfId="718"/>
    <cellStyle name="Normal 19 38 2" xfId="2337"/>
    <cellStyle name="Normal 19 4" xfId="719"/>
    <cellStyle name="Normal 19 4 2" xfId="2338"/>
    <cellStyle name="Normal 19 5" xfId="720"/>
    <cellStyle name="Normal 19 5 2" xfId="2339"/>
    <cellStyle name="Normal 19 6" xfId="721"/>
    <cellStyle name="Normal 19 6 2" xfId="2340"/>
    <cellStyle name="Normal 19 7" xfId="722"/>
    <cellStyle name="Normal 19 7 2" xfId="2341"/>
    <cellStyle name="Normal 19 8" xfId="723"/>
    <cellStyle name="Normal 19 8 2" xfId="2342"/>
    <cellStyle name="Normal 19 9" xfId="724"/>
    <cellStyle name="Normal 19 9 2" xfId="2343"/>
    <cellStyle name="Normal 19_12001 - Planilha orçamentária" xfId="725"/>
    <cellStyle name="Normal 2" xfId="1"/>
    <cellStyle name="Normal 2 10" xfId="726"/>
    <cellStyle name="Normal 2 11" xfId="727"/>
    <cellStyle name="Normal 2 12" xfId="728"/>
    <cellStyle name="Normal 2 13" xfId="729"/>
    <cellStyle name="Normal 2 14" xfId="730"/>
    <cellStyle name="Normal 2 15" xfId="731"/>
    <cellStyle name="Normal 2 16" xfId="732"/>
    <cellStyle name="Normal 2 17" xfId="733"/>
    <cellStyle name="Normal 2 18" xfId="734"/>
    <cellStyle name="Normal 2 19" xfId="735"/>
    <cellStyle name="Normal 2 2" xfId="736"/>
    <cellStyle name="Normal 2 2 2" xfId="737"/>
    <cellStyle name="Normal 2 2 3" xfId="738"/>
    <cellStyle name="Normal 2 2 4" xfId="739"/>
    <cellStyle name="Normal 2 2_Dados" xfId="740"/>
    <cellStyle name="Normal 2 20" xfId="741"/>
    <cellStyle name="Normal 2 21" xfId="742"/>
    <cellStyle name="Normal 2 22" xfId="743"/>
    <cellStyle name="Normal 2 23" xfId="744"/>
    <cellStyle name="Normal 2 24" xfId="8"/>
    <cellStyle name="Normal 2 25" xfId="2184"/>
    <cellStyle name="Normal 2 3" xfId="88"/>
    <cellStyle name="Normal 2 3 2" xfId="745"/>
    <cellStyle name="Normal 2 4" xfId="746"/>
    <cellStyle name="Normal 2 5" xfId="747"/>
    <cellStyle name="Normal 2 5 10" xfId="748"/>
    <cellStyle name="Normal 2 5 2" xfId="749"/>
    <cellStyle name="Normal 2 5 3" xfId="750"/>
    <cellStyle name="Normal 2 5 4" xfId="751"/>
    <cellStyle name="Normal 2 5 5" xfId="752"/>
    <cellStyle name="Normal 2 5 6" xfId="753"/>
    <cellStyle name="Normal 2 5 7" xfId="754"/>
    <cellStyle name="Normal 2 5 8" xfId="755"/>
    <cellStyle name="Normal 2 5 9" xfId="756"/>
    <cellStyle name="Normal 2 6" xfId="757"/>
    <cellStyle name="Normal 2 7" xfId="758"/>
    <cellStyle name="Normal 2 8" xfId="759"/>
    <cellStyle name="Normal 2 9" xfId="760"/>
    <cellStyle name="Normal 2_1.0-MC-Adm_Obra" xfId="761"/>
    <cellStyle name="Normal 20" xfId="762"/>
    <cellStyle name="Normal 21" xfId="763"/>
    <cellStyle name="Normal 22" xfId="764"/>
    <cellStyle name="Normal 23" xfId="765"/>
    <cellStyle name="Normal 24" xfId="766"/>
    <cellStyle name="Normal 25" xfId="767"/>
    <cellStyle name="Normal 26" xfId="768"/>
    <cellStyle name="Normal 27" xfId="769"/>
    <cellStyle name="Normal 28" xfId="770"/>
    <cellStyle name="Normal 29" xfId="771"/>
    <cellStyle name="Normal 3" xfId="2"/>
    <cellStyle name="Normal 3 10" xfId="772"/>
    <cellStyle name="Normal 3 11" xfId="773"/>
    <cellStyle name="Normal 3 12" xfId="774"/>
    <cellStyle name="Normal 3 12 2" xfId="775"/>
    <cellStyle name="Normal 3 12 2 2" xfId="776"/>
    <cellStyle name="Normal 3 12 2 2 2" xfId="777"/>
    <cellStyle name="Normal 3 12 2 2 3" xfId="778"/>
    <cellStyle name="Normal 3 12 2 2_12001 - Planilha orçamentária" xfId="779"/>
    <cellStyle name="Normal 3 12 2 3" xfId="780"/>
    <cellStyle name="Normal 3 12 2 4" xfId="781"/>
    <cellStyle name="Normal 3 12 2_12001 - Planilha orçamentária" xfId="782"/>
    <cellStyle name="Normal 3 12 3" xfId="783"/>
    <cellStyle name="Normal 3 12 3 2" xfId="784"/>
    <cellStyle name="Normal 3 12 3 3" xfId="785"/>
    <cellStyle name="Normal 3 12 3_12001 - Planilha orçamentária" xfId="786"/>
    <cellStyle name="Normal 3 12 4" xfId="787"/>
    <cellStyle name="Normal 3 12 5" xfId="788"/>
    <cellStyle name="Normal 3 12_12001 - Planilha orçamentária" xfId="789"/>
    <cellStyle name="Normal 3 13" xfId="790"/>
    <cellStyle name="Normal 3 13 10" xfId="791"/>
    <cellStyle name="Normal 3 13 11" xfId="792"/>
    <cellStyle name="Normal 3 13 12" xfId="793"/>
    <cellStyle name="Normal 3 13 13" xfId="794"/>
    <cellStyle name="Normal 3 13 14" xfId="795"/>
    <cellStyle name="Normal 3 13 15" xfId="796"/>
    <cellStyle name="Normal 3 13 16" xfId="797"/>
    <cellStyle name="Normal 3 13 17" xfId="798"/>
    <cellStyle name="Normal 3 13 18" xfId="799"/>
    <cellStyle name="Normal 3 13 19" xfId="800"/>
    <cellStyle name="Normal 3 13 2" xfId="801"/>
    <cellStyle name="Normal 3 13 20" xfId="802"/>
    <cellStyle name="Normal 3 13 21" xfId="803"/>
    <cellStyle name="Normal 3 13 22" xfId="804"/>
    <cellStyle name="Normal 3 13 23" xfId="805"/>
    <cellStyle name="Normal 3 13 24" xfId="806"/>
    <cellStyle name="Normal 3 13 25" xfId="807"/>
    <cellStyle name="Normal 3 13 26" xfId="808"/>
    <cellStyle name="Normal 3 13 27" xfId="809"/>
    <cellStyle name="Normal 3 13 28" xfId="810"/>
    <cellStyle name="Normal 3 13 29" xfId="811"/>
    <cellStyle name="Normal 3 13 3" xfId="812"/>
    <cellStyle name="Normal 3 13 30" xfId="813"/>
    <cellStyle name="Normal 3 13 31" xfId="814"/>
    <cellStyle name="Normal 3 13 32" xfId="815"/>
    <cellStyle name="Normal 3 13 33" xfId="816"/>
    <cellStyle name="Normal 3 13 34" xfId="817"/>
    <cellStyle name="Normal 3 13 35" xfId="818"/>
    <cellStyle name="Normal 3 13 36" xfId="819"/>
    <cellStyle name="Normal 3 13 37" xfId="820"/>
    <cellStyle name="Normal 3 13 38" xfId="821"/>
    <cellStyle name="Normal 3 13 39" xfId="822"/>
    <cellStyle name="Normal 3 13 4" xfId="823"/>
    <cellStyle name="Normal 3 13 40" xfId="824"/>
    <cellStyle name="Normal 3 13 41" xfId="825"/>
    <cellStyle name="Normal 3 13 42" xfId="826"/>
    <cellStyle name="Normal 3 13 43" xfId="827"/>
    <cellStyle name="Normal 3 13 44" xfId="828"/>
    <cellStyle name="Normal 3 13 45" xfId="829"/>
    <cellStyle name="Normal 3 13 45 2" xfId="830"/>
    <cellStyle name="Normal 3 13 45 3" xfId="831"/>
    <cellStyle name="Normal 3 13 45_12001 - Planilha orçamentária" xfId="832"/>
    <cellStyle name="Normal 3 13 46" xfId="833"/>
    <cellStyle name="Normal 3 13 47" xfId="834"/>
    <cellStyle name="Normal 3 13 5" xfId="835"/>
    <cellStyle name="Normal 3 13 6" xfId="836"/>
    <cellStyle name="Normal 3 13 7" xfId="837"/>
    <cellStyle name="Normal 3 13 8" xfId="838"/>
    <cellStyle name="Normal 3 13 9" xfId="839"/>
    <cellStyle name="Normal 3 13_12001 - Planilha orçamentária" xfId="840"/>
    <cellStyle name="Normal 3 14" xfId="841"/>
    <cellStyle name="Normal 3 15" xfId="842"/>
    <cellStyle name="Normal 3 16" xfId="843"/>
    <cellStyle name="Normal 3 16 2" xfId="844"/>
    <cellStyle name="Normal 3 16 2 2" xfId="845"/>
    <cellStyle name="Normal 3 16 2 2 2" xfId="846"/>
    <cellStyle name="Normal 3 16 2 2 3" xfId="847"/>
    <cellStyle name="Normal 3 16 2 2_12001 - Planilha orçamentária" xfId="848"/>
    <cellStyle name="Normal 3 16 2 3" xfId="849"/>
    <cellStyle name="Normal 3 16 2 4" xfId="850"/>
    <cellStyle name="Normal 3 16 2_12001 - Planilha orçamentária" xfId="851"/>
    <cellStyle name="Normal 3 16 3" xfId="852"/>
    <cellStyle name="Normal 3 16 3 2" xfId="853"/>
    <cellStyle name="Normal 3 16 3 3" xfId="854"/>
    <cellStyle name="Normal 3 16 3_12001 - Planilha orçamentária" xfId="855"/>
    <cellStyle name="Normal 3 16 4" xfId="856"/>
    <cellStyle name="Normal 3 16 5" xfId="857"/>
    <cellStyle name="Normal 3 16_12001 - Planilha orçamentária" xfId="858"/>
    <cellStyle name="Normal 3 17" xfId="859"/>
    <cellStyle name="Normal 3 17 2" xfId="860"/>
    <cellStyle name="Normal 3 17 2 2" xfId="861"/>
    <cellStyle name="Normal 3 17 2 2 2" xfId="862"/>
    <cellStyle name="Normal 3 17 2 2 3" xfId="863"/>
    <cellStyle name="Normal 3 17 2 2_12001 - Planilha orçamentária" xfId="864"/>
    <cellStyle name="Normal 3 17 2 3" xfId="865"/>
    <cellStyle name="Normal 3 17 2 4" xfId="866"/>
    <cellStyle name="Normal 3 17 2_12001 - Planilha orçamentária" xfId="867"/>
    <cellStyle name="Normal 3 17 3" xfId="868"/>
    <cellStyle name="Normal 3 17 3 2" xfId="869"/>
    <cellStyle name="Normal 3 17 3 3" xfId="870"/>
    <cellStyle name="Normal 3 17 3_12001 - Planilha orçamentária" xfId="871"/>
    <cellStyle name="Normal 3 17 4" xfId="872"/>
    <cellStyle name="Normal 3 17 5" xfId="873"/>
    <cellStyle name="Normal 3 17_12001 - Planilha orçamentária" xfId="874"/>
    <cellStyle name="Normal 3 18" xfId="875"/>
    <cellStyle name="Normal 3 18 2" xfId="876"/>
    <cellStyle name="Normal 3 18 2 2" xfId="877"/>
    <cellStyle name="Normal 3 18 2 2 2" xfId="878"/>
    <cellStyle name="Normal 3 18 2 2 3" xfId="879"/>
    <cellStyle name="Normal 3 18 2 2_12001 - Planilha orçamentária" xfId="880"/>
    <cellStyle name="Normal 3 18 2 3" xfId="881"/>
    <cellStyle name="Normal 3 18 2 4" xfId="882"/>
    <cellStyle name="Normal 3 18 2_12001 - Planilha orçamentária" xfId="883"/>
    <cellStyle name="Normal 3 18 3" xfId="884"/>
    <cellStyle name="Normal 3 18 3 2" xfId="885"/>
    <cellStyle name="Normal 3 18 3 3" xfId="886"/>
    <cellStyle name="Normal 3 18 3_12001 - Planilha orçamentária" xfId="887"/>
    <cellStyle name="Normal 3 18 4" xfId="888"/>
    <cellStyle name="Normal 3 18 5" xfId="889"/>
    <cellStyle name="Normal 3 18_12001 - Planilha orçamentária" xfId="890"/>
    <cellStyle name="Normal 3 19" xfId="891"/>
    <cellStyle name="Normal 3 19 2" xfId="892"/>
    <cellStyle name="Normal 3 19 2 2" xfId="893"/>
    <cellStyle name="Normal 3 19 2 2 2" xfId="894"/>
    <cellStyle name="Normal 3 19 2 2 3" xfId="895"/>
    <cellStyle name="Normal 3 19 2 2_12001 - Planilha orçamentária" xfId="896"/>
    <cellStyle name="Normal 3 19 2 3" xfId="897"/>
    <cellStyle name="Normal 3 19 2 4" xfId="898"/>
    <cellStyle name="Normal 3 19 2_12001 - Planilha orçamentária" xfId="899"/>
    <cellStyle name="Normal 3 19 3" xfId="900"/>
    <cellStyle name="Normal 3 19 3 2" xfId="901"/>
    <cellStyle name="Normal 3 19 3 3" xfId="902"/>
    <cellStyle name="Normal 3 19 3_12001 - Planilha orçamentária" xfId="903"/>
    <cellStyle name="Normal 3 19 4" xfId="904"/>
    <cellStyle name="Normal 3 19 5" xfId="905"/>
    <cellStyle name="Normal 3 19_12001 - Planilha orçamentária" xfId="906"/>
    <cellStyle name="Normal 3 2" xfId="129"/>
    <cellStyle name="Normal 3 2 10" xfId="907"/>
    <cellStyle name="Normal 3 2 11" xfId="908"/>
    <cellStyle name="Normal 3 2 12" xfId="909"/>
    <cellStyle name="Normal 3 2 13" xfId="910"/>
    <cellStyle name="Normal 3 2 14" xfId="911"/>
    <cellStyle name="Normal 3 2 15" xfId="912"/>
    <cellStyle name="Normal 3 2 16" xfId="913"/>
    <cellStyle name="Normal 3 2 17" xfId="914"/>
    <cellStyle name="Normal 3 2 18" xfId="915"/>
    <cellStyle name="Normal 3 2 19" xfId="916"/>
    <cellStyle name="Normal 3 2 2" xfId="917"/>
    <cellStyle name="Normal 3 2 20" xfId="918"/>
    <cellStyle name="Normal 3 2 21" xfId="919"/>
    <cellStyle name="Normal 3 2 22" xfId="920"/>
    <cellStyle name="Normal 3 2 23" xfId="921"/>
    <cellStyle name="Normal 3 2 24" xfId="922"/>
    <cellStyle name="Normal 3 2 25" xfId="923"/>
    <cellStyle name="Normal 3 2 26" xfId="924"/>
    <cellStyle name="Normal 3 2 27" xfId="925"/>
    <cellStyle name="Normal 3 2 28" xfId="926"/>
    <cellStyle name="Normal 3 2 29" xfId="927"/>
    <cellStyle name="Normal 3 2 3" xfId="928"/>
    <cellStyle name="Normal 3 2 30" xfId="929"/>
    <cellStyle name="Normal 3 2 31" xfId="930"/>
    <cellStyle name="Normal 3 2 32" xfId="931"/>
    <cellStyle name="Normal 3 2 33" xfId="932"/>
    <cellStyle name="Normal 3 2 34" xfId="933"/>
    <cellStyle name="Normal 3 2 35" xfId="934"/>
    <cellStyle name="Normal 3 2 36" xfId="935"/>
    <cellStyle name="Normal 3 2 37" xfId="936"/>
    <cellStyle name="Normal 3 2 38" xfId="937"/>
    <cellStyle name="Normal 3 2 39" xfId="938"/>
    <cellStyle name="Normal 3 2 4" xfId="939"/>
    <cellStyle name="Normal 3 2 40" xfId="940"/>
    <cellStyle name="Normal 3 2 41" xfId="941"/>
    <cellStyle name="Normal 3 2 42" xfId="942"/>
    <cellStyle name="Normal 3 2 43" xfId="943"/>
    <cellStyle name="Normal 3 2 44" xfId="944"/>
    <cellStyle name="Normal 3 2 45" xfId="945"/>
    <cellStyle name="Normal 3 2 46" xfId="946"/>
    <cellStyle name="Normal 3 2 47" xfId="947"/>
    <cellStyle name="Normal 3 2 47 2" xfId="948"/>
    <cellStyle name="Normal 3 2 47 2 2" xfId="949"/>
    <cellStyle name="Normal 3 2 47 2 3" xfId="950"/>
    <cellStyle name="Normal 3 2 47 2_12001 - Planilha orçamentária" xfId="951"/>
    <cellStyle name="Normal 3 2 47 3" xfId="952"/>
    <cellStyle name="Normal 3 2 47 4" xfId="953"/>
    <cellStyle name="Normal 3 2 47_12001 - Planilha orçamentária" xfId="954"/>
    <cellStyle name="Normal 3 2 5" xfId="955"/>
    <cellStyle name="Normal 3 2 6" xfId="956"/>
    <cellStyle name="Normal 3 2 7" xfId="957"/>
    <cellStyle name="Normal 3 2 8" xfId="958"/>
    <cellStyle name="Normal 3 2 9" xfId="959"/>
    <cellStyle name="Normal 3 2_Dados" xfId="960"/>
    <cellStyle name="Normal 3 20" xfId="961"/>
    <cellStyle name="Normal 3 20 2" xfId="962"/>
    <cellStyle name="Normal 3 20 2 2" xfId="963"/>
    <cellStyle name="Normal 3 20 2 2 2" xfId="964"/>
    <cellStyle name="Normal 3 20 2 2 3" xfId="965"/>
    <cellStyle name="Normal 3 20 2 2_12001 - Planilha orçamentária" xfId="966"/>
    <cellStyle name="Normal 3 20 2 3" xfId="967"/>
    <cellStyle name="Normal 3 20 2 4" xfId="968"/>
    <cellStyle name="Normal 3 20 2_12001 - Planilha orçamentária" xfId="969"/>
    <cellStyle name="Normal 3 20 3" xfId="970"/>
    <cellStyle name="Normal 3 20 3 2" xfId="971"/>
    <cellStyle name="Normal 3 20 3 3" xfId="972"/>
    <cellStyle name="Normal 3 20 3_12001 - Planilha orçamentária" xfId="973"/>
    <cellStyle name="Normal 3 20 4" xfId="974"/>
    <cellStyle name="Normal 3 20 5" xfId="975"/>
    <cellStyle name="Normal 3 20_12001 - Planilha orçamentária" xfId="976"/>
    <cellStyle name="Normal 3 21" xfId="977"/>
    <cellStyle name="Normal 3 21 2" xfId="978"/>
    <cellStyle name="Normal 3 21 2 2" xfId="979"/>
    <cellStyle name="Normal 3 21 2 2 2" xfId="980"/>
    <cellStyle name="Normal 3 21 2 2 3" xfId="981"/>
    <cellStyle name="Normal 3 21 2 2_12001 - Planilha orçamentária" xfId="982"/>
    <cellStyle name="Normal 3 21 2 3" xfId="983"/>
    <cellStyle name="Normal 3 21 2 4" xfId="984"/>
    <cellStyle name="Normal 3 21 2_12001 - Planilha orçamentária" xfId="985"/>
    <cellStyle name="Normal 3 21 3" xfId="986"/>
    <cellStyle name="Normal 3 21 3 2" xfId="987"/>
    <cellStyle name="Normal 3 21 3 3" xfId="988"/>
    <cellStyle name="Normal 3 21 3_12001 - Planilha orçamentária" xfId="989"/>
    <cellStyle name="Normal 3 21 4" xfId="990"/>
    <cellStyle name="Normal 3 21 5" xfId="991"/>
    <cellStyle name="Normal 3 21_12001 - Planilha orçamentária" xfId="992"/>
    <cellStyle name="Normal 3 22" xfId="993"/>
    <cellStyle name="Normal 3 22 2" xfId="994"/>
    <cellStyle name="Normal 3 22 2 2" xfId="995"/>
    <cellStyle name="Normal 3 22 2 2 2" xfId="996"/>
    <cellStyle name="Normal 3 22 2 2 3" xfId="997"/>
    <cellStyle name="Normal 3 22 2 2_12001 - Planilha orçamentária" xfId="998"/>
    <cellStyle name="Normal 3 22 2 3" xfId="999"/>
    <cellStyle name="Normal 3 22 2 4" xfId="1000"/>
    <cellStyle name="Normal 3 22 2_12001 - Planilha orçamentária" xfId="1001"/>
    <cellStyle name="Normal 3 22 3" xfId="1002"/>
    <cellStyle name="Normal 3 22 3 2" xfId="1003"/>
    <cellStyle name="Normal 3 22 3 3" xfId="1004"/>
    <cellStyle name="Normal 3 22 3_12001 - Planilha orçamentária" xfId="1005"/>
    <cellStyle name="Normal 3 22 4" xfId="1006"/>
    <cellStyle name="Normal 3 22 5" xfId="1007"/>
    <cellStyle name="Normal 3 22_12001 - Planilha orçamentária" xfId="1008"/>
    <cellStyle name="Normal 3 23" xfId="1009"/>
    <cellStyle name="Normal 3 23 2" xfId="1010"/>
    <cellStyle name="Normal 3 23 2 2" xfId="1011"/>
    <cellStyle name="Normal 3 23 2 2 2" xfId="1012"/>
    <cellStyle name="Normal 3 23 2 2 3" xfId="1013"/>
    <cellStyle name="Normal 3 23 2 2_12001 - Planilha orçamentária" xfId="1014"/>
    <cellStyle name="Normal 3 23 2 3" xfId="1015"/>
    <cellStyle name="Normal 3 23 2 4" xfId="1016"/>
    <cellStyle name="Normal 3 23 2_12001 - Planilha orçamentária" xfId="1017"/>
    <cellStyle name="Normal 3 23 3" xfId="1018"/>
    <cellStyle name="Normal 3 23 3 2" xfId="1019"/>
    <cellStyle name="Normal 3 23 3 3" xfId="1020"/>
    <cellStyle name="Normal 3 23 3_12001 - Planilha orçamentária" xfId="1021"/>
    <cellStyle name="Normal 3 23 4" xfId="1022"/>
    <cellStyle name="Normal 3 23 5" xfId="1023"/>
    <cellStyle name="Normal 3 23_12001 - Planilha orçamentária" xfId="1024"/>
    <cellStyle name="Normal 3 24" xfId="1025"/>
    <cellStyle name="Normal 3 24 2" xfId="1026"/>
    <cellStyle name="Normal 3 24 2 2" xfId="1027"/>
    <cellStyle name="Normal 3 24 2 2 2" xfId="1028"/>
    <cellStyle name="Normal 3 24 2 2 3" xfId="1029"/>
    <cellStyle name="Normal 3 24 2 2_12001 - Planilha orçamentária" xfId="1030"/>
    <cellStyle name="Normal 3 24 2 3" xfId="1031"/>
    <cellStyle name="Normal 3 24 2 4" xfId="1032"/>
    <cellStyle name="Normal 3 24 2_12001 - Planilha orçamentária" xfId="1033"/>
    <cellStyle name="Normal 3 24 3" xfId="1034"/>
    <cellStyle name="Normal 3 24 3 2" xfId="1035"/>
    <cellStyle name="Normal 3 24 3 3" xfId="1036"/>
    <cellStyle name="Normal 3 24 3_12001 - Planilha orçamentária" xfId="1037"/>
    <cellStyle name="Normal 3 24 4" xfId="1038"/>
    <cellStyle name="Normal 3 24 5" xfId="1039"/>
    <cellStyle name="Normal 3 24_12001 - Planilha orçamentária" xfId="1040"/>
    <cellStyle name="Normal 3 25" xfId="1041"/>
    <cellStyle name="Normal 3 25 2" xfId="1042"/>
    <cellStyle name="Normal 3 25 2 2" xfId="1043"/>
    <cellStyle name="Normal 3 25 2 2 2" xfId="1044"/>
    <cellStyle name="Normal 3 25 2 2 3" xfId="1045"/>
    <cellStyle name="Normal 3 25 2 2_12001 - Planilha orçamentária" xfId="1046"/>
    <cellStyle name="Normal 3 25 2 3" xfId="1047"/>
    <cellStyle name="Normal 3 25 2 4" xfId="1048"/>
    <cellStyle name="Normal 3 25 2_12001 - Planilha orçamentária" xfId="1049"/>
    <cellStyle name="Normal 3 25 3" xfId="1050"/>
    <cellStyle name="Normal 3 25 3 2" xfId="1051"/>
    <cellStyle name="Normal 3 25 3 3" xfId="1052"/>
    <cellStyle name="Normal 3 25 3_12001 - Planilha orçamentária" xfId="1053"/>
    <cellStyle name="Normal 3 25 4" xfId="1054"/>
    <cellStyle name="Normal 3 25 5" xfId="1055"/>
    <cellStyle name="Normal 3 25_12001 - Planilha orçamentária" xfId="1056"/>
    <cellStyle name="Normal 3 26" xfId="1057"/>
    <cellStyle name="Normal 3 26 2" xfId="1058"/>
    <cellStyle name="Normal 3 26 2 2" xfId="1059"/>
    <cellStyle name="Normal 3 26 2 2 2" xfId="1060"/>
    <cellStyle name="Normal 3 26 2 2 3" xfId="1061"/>
    <cellStyle name="Normal 3 26 2 2_12001 - Planilha orçamentária" xfId="1062"/>
    <cellStyle name="Normal 3 26 2 3" xfId="1063"/>
    <cellStyle name="Normal 3 26 2 4" xfId="1064"/>
    <cellStyle name="Normal 3 26 2_12001 - Planilha orçamentária" xfId="1065"/>
    <cellStyle name="Normal 3 26 3" xfId="1066"/>
    <cellStyle name="Normal 3 26 3 2" xfId="1067"/>
    <cellStyle name="Normal 3 26 3 3" xfId="1068"/>
    <cellStyle name="Normal 3 26 3_12001 - Planilha orçamentária" xfId="1069"/>
    <cellStyle name="Normal 3 26 4" xfId="1070"/>
    <cellStyle name="Normal 3 26 5" xfId="1071"/>
    <cellStyle name="Normal 3 26_12001 - Planilha orçamentária" xfId="1072"/>
    <cellStyle name="Normal 3 27" xfId="1073"/>
    <cellStyle name="Normal 3 27 2" xfId="1074"/>
    <cellStyle name="Normal 3 27 2 2" xfId="1075"/>
    <cellStyle name="Normal 3 27 2 2 2" xfId="1076"/>
    <cellStyle name="Normal 3 27 2 2 3" xfId="1077"/>
    <cellStyle name="Normal 3 27 2 2_12001 - Planilha orçamentária" xfId="1078"/>
    <cellStyle name="Normal 3 27 2 3" xfId="1079"/>
    <cellStyle name="Normal 3 27 2 4" xfId="1080"/>
    <cellStyle name="Normal 3 27 2_12001 - Planilha orçamentária" xfId="1081"/>
    <cellStyle name="Normal 3 27 3" xfId="1082"/>
    <cellStyle name="Normal 3 27 3 2" xfId="1083"/>
    <cellStyle name="Normal 3 27 3 3" xfId="1084"/>
    <cellStyle name="Normal 3 27 3_12001 - Planilha orçamentária" xfId="1085"/>
    <cellStyle name="Normal 3 27 4" xfId="1086"/>
    <cellStyle name="Normal 3 27 5" xfId="1087"/>
    <cellStyle name="Normal 3 27_12001 - Planilha orçamentária" xfId="1088"/>
    <cellStyle name="Normal 3 28" xfId="1089"/>
    <cellStyle name="Normal 3 28 2" xfId="1090"/>
    <cellStyle name="Normal 3 28 2 2" xfId="1091"/>
    <cellStyle name="Normal 3 28 2 2 2" xfId="1092"/>
    <cellStyle name="Normal 3 28 2 2 3" xfId="1093"/>
    <cellStyle name="Normal 3 28 2 2_12001 - Planilha orçamentária" xfId="1094"/>
    <cellStyle name="Normal 3 28 2 3" xfId="1095"/>
    <cellStyle name="Normal 3 28 2 4" xfId="1096"/>
    <cellStyle name="Normal 3 28 2_12001 - Planilha orçamentária" xfId="1097"/>
    <cellStyle name="Normal 3 28 3" xfId="1098"/>
    <cellStyle name="Normal 3 28 3 2" xfId="1099"/>
    <cellStyle name="Normal 3 28 3 3" xfId="1100"/>
    <cellStyle name="Normal 3 28 3_12001 - Planilha orçamentária" xfId="1101"/>
    <cellStyle name="Normal 3 28 4" xfId="1102"/>
    <cellStyle name="Normal 3 28 5" xfId="1103"/>
    <cellStyle name="Normal 3 28_12001 - Planilha orçamentária" xfId="1104"/>
    <cellStyle name="Normal 3 29" xfId="1105"/>
    <cellStyle name="Normal 3 29 2" xfId="1106"/>
    <cellStyle name="Normal 3 29 2 2" xfId="1107"/>
    <cellStyle name="Normal 3 29 2 2 2" xfId="1108"/>
    <cellStyle name="Normal 3 29 2 2 3" xfId="1109"/>
    <cellStyle name="Normal 3 29 2 2_12001 - Planilha orçamentária" xfId="1110"/>
    <cellStyle name="Normal 3 29 2 3" xfId="1111"/>
    <cellStyle name="Normal 3 29 2 4" xfId="1112"/>
    <cellStyle name="Normal 3 29 2_12001 - Planilha orçamentária" xfId="1113"/>
    <cellStyle name="Normal 3 29 3" xfId="1114"/>
    <cellStyle name="Normal 3 29 3 2" xfId="1115"/>
    <cellStyle name="Normal 3 29 3 3" xfId="1116"/>
    <cellStyle name="Normal 3 29 3_12001 - Planilha orçamentária" xfId="1117"/>
    <cellStyle name="Normal 3 29 4" xfId="1118"/>
    <cellStyle name="Normal 3 29 5" xfId="1119"/>
    <cellStyle name="Normal 3 29_12001 - Planilha orçamentária" xfId="1120"/>
    <cellStyle name="Normal 3 3" xfId="1121"/>
    <cellStyle name="Normal 3 3 2" xfId="1122"/>
    <cellStyle name="Normal 3 3 2 2" xfId="2344"/>
    <cellStyle name="Normal 3 3 3" xfId="1123"/>
    <cellStyle name="Normal 3 3 3 2" xfId="1124"/>
    <cellStyle name="Normal 3 3 3 2 2" xfId="1125"/>
    <cellStyle name="Normal 3 3 3 2 2 2" xfId="2347"/>
    <cellStyle name="Normal 3 3 3 2 3" xfId="2346"/>
    <cellStyle name="Normal 3 3 3 3" xfId="2345"/>
    <cellStyle name="Normal 3 30" xfId="1126"/>
    <cellStyle name="Normal 3 30 2" xfId="1127"/>
    <cellStyle name="Normal 3 30 2 2" xfId="1128"/>
    <cellStyle name="Normal 3 30 2 2 2" xfId="1129"/>
    <cellStyle name="Normal 3 30 2 2 3" xfId="1130"/>
    <cellStyle name="Normal 3 30 2 2_12001 - Planilha orçamentária" xfId="1131"/>
    <cellStyle name="Normal 3 30 2 3" xfId="1132"/>
    <cellStyle name="Normal 3 30 2 4" xfId="1133"/>
    <cellStyle name="Normal 3 30 2_12001 - Planilha orçamentária" xfId="1134"/>
    <cellStyle name="Normal 3 30 3" xfId="1135"/>
    <cellStyle name="Normal 3 30 3 2" xfId="1136"/>
    <cellStyle name="Normal 3 30 3 3" xfId="1137"/>
    <cellStyle name="Normal 3 30 3_12001 - Planilha orçamentária" xfId="1138"/>
    <cellStyle name="Normal 3 30 4" xfId="1139"/>
    <cellStyle name="Normal 3 30 5" xfId="1140"/>
    <cellStyle name="Normal 3 30_12001 - Planilha orçamentária" xfId="1141"/>
    <cellStyle name="Normal 3 31" xfId="1142"/>
    <cellStyle name="Normal 3 31 2" xfId="1143"/>
    <cellStyle name="Normal 3 31 2 2" xfId="1144"/>
    <cellStyle name="Normal 3 31 2 2 2" xfId="1145"/>
    <cellStyle name="Normal 3 31 2 2 3" xfId="1146"/>
    <cellStyle name="Normal 3 31 2 2_12001 - Planilha orçamentária" xfId="1147"/>
    <cellStyle name="Normal 3 31 2 3" xfId="1148"/>
    <cellStyle name="Normal 3 31 2 4" xfId="1149"/>
    <cellStyle name="Normal 3 31 2_12001 - Planilha orçamentária" xfId="1150"/>
    <cellStyle name="Normal 3 31 3" xfId="1151"/>
    <cellStyle name="Normal 3 31 3 2" xfId="1152"/>
    <cellStyle name="Normal 3 31 3 3" xfId="1153"/>
    <cellStyle name="Normal 3 31 3_12001 - Planilha orçamentária" xfId="1154"/>
    <cellStyle name="Normal 3 31 4" xfId="1155"/>
    <cellStyle name="Normal 3 31 5" xfId="1156"/>
    <cellStyle name="Normal 3 31_12001 - Planilha orçamentária" xfId="1157"/>
    <cellStyle name="Normal 3 32" xfId="1158"/>
    <cellStyle name="Normal 3 32 2" xfId="1159"/>
    <cellStyle name="Normal 3 32 2 2" xfId="1160"/>
    <cellStyle name="Normal 3 32 2 2 2" xfId="1161"/>
    <cellStyle name="Normal 3 32 2 2 3" xfId="1162"/>
    <cellStyle name="Normal 3 32 2 2_12001 - Planilha orçamentária" xfId="1163"/>
    <cellStyle name="Normal 3 32 2 3" xfId="1164"/>
    <cellStyle name="Normal 3 32 2 4" xfId="1165"/>
    <cellStyle name="Normal 3 32 2_12001 - Planilha orçamentária" xfId="1166"/>
    <cellStyle name="Normal 3 32 3" xfId="1167"/>
    <cellStyle name="Normal 3 32 3 2" xfId="1168"/>
    <cellStyle name="Normal 3 32 3 3" xfId="1169"/>
    <cellStyle name="Normal 3 32 3_12001 - Planilha orçamentária" xfId="1170"/>
    <cellStyle name="Normal 3 32 4" xfId="1171"/>
    <cellStyle name="Normal 3 32 5" xfId="1172"/>
    <cellStyle name="Normal 3 32_12001 - Planilha orçamentária" xfId="1173"/>
    <cellStyle name="Normal 3 33" xfId="1174"/>
    <cellStyle name="Normal 3 33 2" xfId="1175"/>
    <cellStyle name="Normal 3 33 2 2" xfId="1176"/>
    <cellStyle name="Normal 3 33 2 2 2" xfId="1177"/>
    <cellStyle name="Normal 3 33 2 2 3" xfId="1178"/>
    <cellStyle name="Normal 3 33 2 2_12001 - Planilha orçamentária" xfId="1179"/>
    <cellStyle name="Normal 3 33 2 3" xfId="1180"/>
    <cellStyle name="Normal 3 33 2 4" xfId="1181"/>
    <cellStyle name="Normal 3 33 2_12001 - Planilha orçamentária" xfId="1182"/>
    <cellStyle name="Normal 3 33 3" xfId="1183"/>
    <cellStyle name="Normal 3 33 3 2" xfId="1184"/>
    <cellStyle name="Normal 3 33 3 3" xfId="1185"/>
    <cellStyle name="Normal 3 33 3_12001 - Planilha orçamentária" xfId="1186"/>
    <cellStyle name="Normal 3 33 4" xfId="1187"/>
    <cellStyle name="Normal 3 33 5" xfId="1188"/>
    <cellStyle name="Normal 3 33_12001 - Planilha orçamentária" xfId="1189"/>
    <cellStyle name="Normal 3 34" xfId="1190"/>
    <cellStyle name="Normal 3 34 2" xfId="1191"/>
    <cellStyle name="Normal 3 34 2 2" xfId="1192"/>
    <cellStyle name="Normal 3 34 2 2 2" xfId="1193"/>
    <cellStyle name="Normal 3 34 2 2 3" xfId="1194"/>
    <cellStyle name="Normal 3 34 2 2_12001 - Planilha orçamentária" xfId="1195"/>
    <cellStyle name="Normal 3 34 2 3" xfId="1196"/>
    <cellStyle name="Normal 3 34 2 4" xfId="1197"/>
    <cellStyle name="Normal 3 34 2_12001 - Planilha orçamentária" xfId="1198"/>
    <cellStyle name="Normal 3 34 3" xfId="1199"/>
    <cellStyle name="Normal 3 34 3 2" xfId="1200"/>
    <cellStyle name="Normal 3 34 3 3" xfId="1201"/>
    <cellStyle name="Normal 3 34 3_12001 - Planilha orçamentária" xfId="1202"/>
    <cellStyle name="Normal 3 34 4" xfId="1203"/>
    <cellStyle name="Normal 3 34 5" xfId="1204"/>
    <cellStyle name="Normal 3 34_12001 - Planilha orçamentária" xfId="1205"/>
    <cellStyle name="Normal 3 35" xfId="1206"/>
    <cellStyle name="Normal 3 35 2" xfId="1207"/>
    <cellStyle name="Normal 3 35 2 2" xfId="1208"/>
    <cellStyle name="Normal 3 35 2 2 2" xfId="1209"/>
    <cellStyle name="Normal 3 35 2 2 3" xfId="1210"/>
    <cellStyle name="Normal 3 35 2 2_12001 - Planilha orçamentária" xfId="1211"/>
    <cellStyle name="Normal 3 35 2 3" xfId="1212"/>
    <cellStyle name="Normal 3 35 2 4" xfId="1213"/>
    <cellStyle name="Normal 3 35 2_12001 - Planilha orçamentária" xfId="1214"/>
    <cellStyle name="Normal 3 35 3" xfId="1215"/>
    <cellStyle name="Normal 3 35 3 2" xfId="1216"/>
    <cellStyle name="Normal 3 35 3 3" xfId="1217"/>
    <cellStyle name="Normal 3 35 3_12001 - Planilha orçamentária" xfId="1218"/>
    <cellStyle name="Normal 3 35 4" xfId="1219"/>
    <cellStyle name="Normal 3 35 5" xfId="1220"/>
    <cellStyle name="Normal 3 35_12001 - Planilha orçamentária" xfId="1221"/>
    <cellStyle name="Normal 3 36" xfId="1222"/>
    <cellStyle name="Normal 3 36 2" xfId="1223"/>
    <cellStyle name="Normal 3 36 2 2" xfId="1224"/>
    <cellStyle name="Normal 3 36 2 2 2" xfId="1225"/>
    <cellStyle name="Normal 3 36 2 2 3" xfId="1226"/>
    <cellStyle name="Normal 3 36 2 2_12001 - Planilha orçamentária" xfId="1227"/>
    <cellStyle name="Normal 3 36 2 3" xfId="1228"/>
    <cellStyle name="Normal 3 36 2 4" xfId="1229"/>
    <cellStyle name="Normal 3 36 2_12001 - Planilha orçamentária" xfId="1230"/>
    <cellStyle name="Normal 3 36 3" xfId="1231"/>
    <cellStyle name="Normal 3 36 3 2" xfId="1232"/>
    <cellStyle name="Normal 3 36 3 3" xfId="1233"/>
    <cellStyle name="Normal 3 36 3_12001 - Planilha orçamentária" xfId="1234"/>
    <cellStyle name="Normal 3 36 4" xfId="1235"/>
    <cellStyle name="Normal 3 36 5" xfId="1236"/>
    <cellStyle name="Normal 3 36_12001 - Planilha orçamentária" xfId="1237"/>
    <cellStyle name="Normal 3 37" xfId="1238"/>
    <cellStyle name="Normal 3 37 2" xfId="1239"/>
    <cellStyle name="Normal 3 37 2 2" xfId="1240"/>
    <cellStyle name="Normal 3 37 2 2 2" xfId="1241"/>
    <cellStyle name="Normal 3 37 2 2 3" xfId="1242"/>
    <cellStyle name="Normal 3 37 2 2_12001 - Planilha orçamentária" xfId="1243"/>
    <cellStyle name="Normal 3 37 2 3" xfId="1244"/>
    <cellStyle name="Normal 3 37 2 4" xfId="1245"/>
    <cellStyle name="Normal 3 37 2_12001 - Planilha orçamentária" xfId="1246"/>
    <cellStyle name="Normal 3 37 3" xfId="1247"/>
    <cellStyle name="Normal 3 37 3 2" xfId="1248"/>
    <cellStyle name="Normal 3 37 3 3" xfId="1249"/>
    <cellStyle name="Normal 3 37 3_12001 - Planilha orçamentária" xfId="1250"/>
    <cellStyle name="Normal 3 37 4" xfId="1251"/>
    <cellStyle name="Normal 3 37 5" xfId="1252"/>
    <cellStyle name="Normal 3 37_12001 - Planilha orçamentária" xfId="1253"/>
    <cellStyle name="Normal 3 38" xfId="1254"/>
    <cellStyle name="Normal 3 38 2" xfId="1255"/>
    <cellStyle name="Normal 3 38 2 2" xfId="1256"/>
    <cellStyle name="Normal 3 38 2 2 2" xfId="1257"/>
    <cellStyle name="Normal 3 38 2 2 3" xfId="1258"/>
    <cellStyle name="Normal 3 38 2 2_12001 - Planilha orçamentária" xfId="1259"/>
    <cellStyle name="Normal 3 38 2 3" xfId="1260"/>
    <cellStyle name="Normal 3 38 2 4" xfId="1261"/>
    <cellStyle name="Normal 3 38 2_12001 - Planilha orçamentária" xfId="1262"/>
    <cellStyle name="Normal 3 38 3" xfId="1263"/>
    <cellStyle name="Normal 3 38 3 2" xfId="1264"/>
    <cellStyle name="Normal 3 38 3 3" xfId="1265"/>
    <cellStyle name="Normal 3 38 3_12001 - Planilha orçamentária" xfId="1266"/>
    <cellStyle name="Normal 3 38 4" xfId="1267"/>
    <cellStyle name="Normal 3 38 5" xfId="1268"/>
    <cellStyle name="Normal 3 38_12001 - Planilha orçamentária" xfId="1269"/>
    <cellStyle name="Normal 3 39" xfId="1270"/>
    <cellStyle name="Normal 3 39 2" xfId="1271"/>
    <cellStyle name="Normal 3 39 2 2" xfId="1272"/>
    <cellStyle name="Normal 3 39 2 2 2" xfId="1273"/>
    <cellStyle name="Normal 3 39 2 2 3" xfId="1274"/>
    <cellStyle name="Normal 3 39 2 2_12001 - Planilha orçamentária" xfId="1275"/>
    <cellStyle name="Normal 3 39 2 3" xfId="1276"/>
    <cellStyle name="Normal 3 39 2 4" xfId="1277"/>
    <cellStyle name="Normal 3 39 2_12001 - Planilha orçamentária" xfId="1278"/>
    <cellStyle name="Normal 3 39 3" xfId="1279"/>
    <cellStyle name="Normal 3 39 3 2" xfId="1280"/>
    <cellStyle name="Normal 3 39 3 3" xfId="1281"/>
    <cellStyle name="Normal 3 39 3_12001 - Planilha orçamentária" xfId="1282"/>
    <cellStyle name="Normal 3 39 4" xfId="1283"/>
    <cellStyle name="Normal 3 39 5" xfId="1284"/>
    <cellStyle name="Normal 3 39_12001 - Planilha orçamentária" xfId="1285"/>
    <cellStyle name="Normal 3 4" xfId="1286"/>
    <cellStyle name="Normal 3 40" xfId="1287"/>
    <cellStyle name="Normal 3 40 2" xfId="1288"/>
    <cellStyle name="Normal 3 40 2 2" xfId="1289"/>
    <cellStyle name="Normal 3 40 2 2 2" xfId="1290"/>
    <cellStyle name="Normal 3 40 2 2 3" xfId="1291"/>
    <cellStyle name="Normal 3 40 2 2_12001 - Planilha orçamentária" xfId="1292"/>
    <cellStyle name="Normal 3 40 2 3" xfId="1293"/>
    <cellStyle name="Normal 3 40 2 4" xfId="1294"/>
    <cellStyle name="Normal 3 40 2_12001 - Planilha orçamentária" xfId="1295"/>
    <cellStyle name="Normal 3 40 3" xfId="1296"/>
    <cellStyle name="Normal 3 40 3 2" xfId="1297"/>
    <cellStyle name="Normal 3 40 3 3" xfId="1298"/>
    <cellStyle name="Normal 3 40 3_12001 - Planilha orçamentária" xfId="1299"/>
    <cellStyle name="Normal 3 40 4" xfId="1300"/>
    <cellStyle name="Normal 3 40 5" xfId="1301"/>
    <cellStyle name="Normal 3 40_12001 - Planilha orçamentária" xfId="1302"/>
    <cellStyle name="Normal 3 41" xfId="1303"/>
    <cellStyle name="Normal 3 41 2" xfId="1304"/>
    <cellStyle name="Normal 3 41 2 2" xfId="1305"/>
    <cellStyle name="Normal 3 41 2 2 2" xfId="1306"/>
    <cellStyle name="Normal 3 41 2 2 3" xfId="1307"/>
    <cellStyle name="Normal 3 41 2 2_12001 - Planilha orçamentária" xfId="1308"/>
    <cellStyle name="Normal 3 41 2 3" xfId="1309"/>
    <cellStyle name="Normal 3 41 2 4" xfId="1310"/>
    <cellStyle name="Normal 3 41 2_12001 - Planilha orçamentária" xfId="1311"/>
    <cellStyle name="Normal 3 41 3" xfId="1312"/>
    <cellStyle name="Normal 3 41 3 2" xfId="1313"/>
    <cellStyle name="Normal 3 41 3 3" xfId="1314"/>
    <cellStyle name="Normal 3 41 3_12001 - Planilha orçamentária" xfId="1315"/>
    <cellStyle name="Normal 3 41 4" xfId="1316"/>
    <cellStyle name="Normal 3 41 5" xfId="1317"/>
    <cellStyle name="Normal 3 41_12001 - Planilha orçamentária" xfId="1318"/>
    <cellStyle name="Normal 3 42" xfId="1319"/>
    <cellStyle name="Normal 3 42 2" xfId="1320"/>
    <cellStyle name="Normal 3 42 2 2" xfId="1321"/>
    <cellStyle name="Normal 3 42 2 2 2" xfId="1322"/>
    <cellStyle name="Normal 3 42 2 2 3" xfId="1323"/>
    <cellStyle name="Normal 3 42 2 2_12001 - Planilha orçamentária" xfId="1324"/>
    <cellStyle name="Normal 3 42 2 3" xfId="1325"/>
    <cellStyle name="Normal 3 42 2 4" xfId="1326"/>
    <cellStyle name="Normal 3 42 2_12001 - Planilha orçamentária" xfId="1327"/>
    <cellStyle name="Normal 3 42 3" xfId="1328"/>
    <cellStyle name="Normal 3 42 3 2" xfId="1329"/>
    <cellStyle name="Normal 3 42 3 3" xfId="1330"/>
    <cellStyle name="Normal 3 42 3_12001 - Planilha orçamentária" xfId="1331"/>
    <cellStyle name="Normal 3 42 4" xfId="1332"/>
    <cellStyle name="Normal 3 42 5" xfId="1333"/>
    <cellStyle name="Normal 3 42_12001 - Planilha orçamentária" xfId="1334"/>
    <cellStyle name="Normal 3 43" xfId="1335"/>
    <cellStyle name="Normal 3 43 2" xfId="1336"/>
    <cellStyle name="Normal 3 43 2 2" xfId="1337"/>
    <cellStyle name="Normal 3 43 2 2 2" xfId="1338"/>
    <cellStyle name="Normal 3 43 2 2 3" xfId="1339"/>
    <cellStyle name="Normal 3 43 2 2_12001 - Planilha orçamentária" xfId="1340"/>
    <cellStyle name="Normal 3 43 2 3" xfId="1341"/>
    <cellStyle name="Normal 3 43 2 4" xfId="1342"/>
    <cellStyle name="Normal 3 43 2_12001 - Planilha orçamentária" xfId="1343"/>
    <cellStyle name="Normal 3 43 3" xfId="1344"/>
    <cellStyle name="Normal 3 43 3 2" xfId="1345"/>
    <cellStyle name="Normal 3 43 3 3" xfId="1346"/>
    <cellStyle name="Normal 3 43 3_12001 - Planilha orçamentária" xfId="1347"/>
    <cellStyle name="Normal 3 43 4" xfId="1348"/>
    <cellStyle name="Normal 3 43 5" xfId="1349"/>
    <cellStyle name="Normal 3 43_12001 - Planilha orçamentária" xfId="1350"/>
    <cellStyle name="Normal 3 44" xfId="1351"/>
    <cellStyle name="Normal 3 44 2" xfId="1352"/>
    <cellStyle name="Normal 3 44 2 2" xfId="1353"/>
    <cellStyle name="Normal 3 44 2 2 2" xfId="1354"/>
    <cellStyle name="Normal 3 44 2 2 3" xfId="1355"/>
    <cellStyle name="Normal 3 44 2 2_12001 - Planilha orçamentária" xfId="1356"/>
    <cellStyle name="Normal 3 44 2 3" xfId="1357"/>
    <cellStyle name="Normal 3 44 2 4" xfId="1358"/>
    <cellStyle name="Normal 3 44 2_12001 - Planilha orçamentária" xfId="1359"/>
    <cellStyle name="Normal 3 44 3" xfId="1360"/>
    <cellStyle name="Normal 3 44 3 2" xfId="1361"/>
    <cellStyle name="Normal 3 44 3 3" xfId="1362"/>
    <cellStyle name="Normal 3 44 3_12001 - Planilha orçamentária" xfId="1363"/>
    <cellStyle name="Normal 3 44 4" xfId="1364"/>
    <cellStyle name="Normal 3 44 5" xfId="1365"/>
    <cellStyle name="Normal 3 44_12001 - Planilha orçamentária" xfId="1366"/>
    <cellStyle name="Normal 3 45" xfId="1367"/>
    <cellStyle name="Normal 3 45 2" xfId="1368"/>
    <cellStyle name="Normal 3 45 2 2" xfId="1369"/>
    <cellStyle name="Normal 3 45 2 2 2" xfId="1370"/>
    <cellStyle name="Normal 3 45 2 2 3" xfId="1371"/>
    <cellStyle name="Normal 3 45 2 2_12001 - Planilha orçamentária" xfId="1372"/>
    <cellStyle name="Normal 3 45 2 3" xfId="1373"/>
    <cellStyle name="Normal 3 45 2 4" xfId="1374"/>
    <cellStyle name="Normal 3 45 2_12001 - Planilha orçamentária" xfId="1375"/>
    <cellStyle name="Normal 3 45 3" xfId="1376"/>
    <cellStyle name="Normal 3 45 3 2" xfId="1377"/>
    <cellStyle name="Normal 3 45 3 3" xfId="1378"/>
    <cellStyle name="Normal 3 45 3_12001 - Planilha orçamentária" xfId="1379"/>
    <cellStyle name="Normal 3 45 4" xfId="1380"/>
    <cellStyle name="Normal 3 45 5" xfId="1381"/>
    <cellStyle name="Normal 3 45_12001 - Planilha orçamentária" xfId="1382"/>
    <cellStyle name="Normal 3 46" xfId="1383"/>
    <cellStyle name="Normal 3 46 2" xfId="1384"/>
    <cellStyle name="Normal 3 46 2 2" xfId="1385"/>
    <cellStyle name="Normal 3 46 2 2 2" xfId="1386"/>
    <cellStyle name="Normal 3 46 2 2 3" xfId="1387"/>
    <cellStyle name="Normal 3 46 2 2_12001 - Planilha orçamentária" xfId="1388"/>
    <cellStyle name="Normal 3 46 2 3" xfId="1389"/>
    <cellStyle name="Normal 3 46 2 4" xfId="1390"/>
    <cellStyle name="Normal 3 46 2_12001 - Planilha orçamentária" xfId="1391"/>
    <cellStyle name="Normal 3 46 3" xfId="1392"/>
    <cellStyle name="Normal 3 46 3 2" xfId="1393"/>
    <cellStyle name="Normal 3 46 3 3" xfId="1394"/>
    <cellStyle name="Normal 3 46 3_12001 - Planilha orçamentária" xfId="1395"/>
    <cellStyle name="Normal 3 46 4" xfId="1396"/>
    <cellStyle name="Normal 3 46 5" xfId="1397"/>
    <cellStyle name="Normal 3 46_12001 - Planilha orçamentária" xfId="1398"/>
    <cellStyle name="Normal 3 47" xfId="1399"/>
    <cellStyle name="Normal 3 47 2" xfId="1400"/>
    <cellStyle name="Normal 3 47 2 2" xfId="1401"/>
    <cellStyle name="Normal 3 47 2 2 2" xfId="1402"/>
    <cellStyle name="Normal 3 47 2 2 3" xfId="1403"/>
    <cellStyle name="Normal 3 47 2 2_12001 - Planilha orçamentária" xfId="1404"/>
    <cellStyle name="Normal 3 47 2 3" xfId="1405"/>
    <cellStyle name="Normal 3 47 2 4" xfId="1406"/>
    <cellStyle name="Normal 3 47 2_12001 - Planilha orçamentária" xfId="1407"/>
    <cellStyle name="Normal 3 47 3" xfId="1408"/>
    <cellStyle name="Normal 3 47 3 2" xfId="1409"/>
    <cellStyle name="Normal 3 47 3 3" xfId="1410"/>
    <cellStyle name="Normal 3 47 3_12001 - Planilha orçamentária" xfId="1411"/>
    <cellStyle name="Normal 3 47 4" xfId="1412"/>
    <cellStyle name="Normal 3 47 5" xfId="1413"/>
    <cellStyle name="Normal 3 47_12001 - Planilha orçamentária" xfId="1414"/>
    <cellStyle name="Normal 3 48" xfId="1415"/>
    <cellStyle name="Normal 3 48 2" xfId="1416"/>
    <cellStyle name="Normal 3 48 2 2" xfId="1417"/>
    <cellStyle name="Normal 3 48 2 2 2" xfId="1418"/>
    <cellStyle name="Normal 3 48 2 2 3" xfId="1419"/>
    <cellStyle name="Normal 3 48 2 2_12001 - Planilha orçamentária" xfId="1420"/>
    <cellStyle name="Normal 3 48 2 3" xfId="1421"/>
    <cellStyle name="Normal 3 48 2 4" xfId="1422"/>
    <cellStyle name="Normal 3 48 2_12001 - Planilha orçamentária" xfId="1423"/>
    <cellStyle name="Normal 3 48 3" xfId="1424"/>
    <cellStyle name="Normal 3 48 3 2" xfId="1425"/>
    <cellStyle name="Normal 3 48 3 3" xfId="1426"/>
    <cellStyle name="Normal 3 48 3_12001 - Planilha orçamentária" xfId="1427"/>
    <cellStyle name="Normal 3 48 4" xfId="1428"/>
    <cellStyle name="Normal 3 48 5" xfId="1429"/>
    <cellStyle name="Normal 3 48_12001 - Planilha orçamentária" xfId="1430"/>
    <cellStyle name="Normal 3 49" xfId="1431"/>
    <cellStyle name="Normal 3 49 2" xfId="1432"/>
    <cellStyle name="Normal 3 49 2 2" xfId="1433"/>
    <cellStyle name="Normal 3 49 2 2 2" xfId="1434"/>
    <cellStyle name="Normal 3 49 2 2 3" xfId="1435"/>
    <cellStyle name="Normal 3 49 2 2_12001 - Planilha orçamentária" xfId="1436"/>
    <cellStyle name="Normal 3 49 2 3" xfId="1437"/>
    <cellStyle name="Normal 3 49 2 4" xfId="1438"/>
    <cellStyle name="Normal 3 49 2_12001 - Planilha orçamentária" xfId="1439"/>
    <cellStyle name="Normal 3 49 3" xfId="1440"/>
    <cellStyle name="Normal 3 49 3 2" xfId="1441"/>
    <cellStyle name="Normal 3 49 3 3" xfId="1442"/>
    <cellStyle name="Normal 3 49 3_12001 - Planilha orçamentária" xfId="1443"/>
    <cellStyle name="Normal 3 49 4" xfId="1444"/>
    <cellStyle name="Normal 3 49 5" xfId="1445"/>
    <cellStyle name="Normal 3 49_12001 - Planilha orçamentária" xfId="1446"/>
    <cellStyle name="Normal 3 5" xfId="1447"/>
    <cellStyle name="Normal 3 50" xfId="1448"/>
    <cellStyle name="Normal 3 50 2" xfId="1449"/>
    <cellStyle name="Normal 3 50 2 2" xfId="1450"/>
    <cellStyle name="Normal 3 50 2 2 2" xfId="1451"/>
    <cellStyle name="Normal 3 50 2 2 3" xfId="1452"/>
    <cellStyle name="Normal 3 50 2 2_12001 - Planilha orçamentária" xfId="1453"/>
    <cellStyle name="Normal 3 50 2 3" xfId="1454"/>
    <cellStyle name="Normal 3 50 2 4" xfId="1455"/>
    <cellStyle name="Normal 3 50 2_12001 - Planilha orçamentária" xfId="1456"/>
    <cellStyle name="Normal 3 50 3" xfId="1457"/>
    <cellStyle name="Normal 3 50 3 2" xfId="1458"/>
    <cellStyle name="Normal 3 50 3 3" xfId="1459"/>
    <cellStyle name="Normal 3 50 3_12001 - Planilha orçamentária" xfId="1460"/>
    <cellStyle name="Normal 3 50 4" xfId="1461"/>
    <cellStyle name="Normal 3 50 5" xfId="1462"/>
    <cellStyle name="Normal 3 50_12001 - Planilha orçamentária" xfId="1463"/>
    <cellStyle name="Normal 3 51" xfId="1464"/>
    <cellStyle name="Normal 3 51 2" xfId="1465"/>
    <cellStyle name="Normal 3 51 2 2" xfId="1466"/>
    <cellStyle name="Normal 3 51 2 2 2" xfId="1467"/>
    <cellStyle name="Normal 3 51 2 2 3" xfId="1468"/>
    <cellStyle name="Normal 3 51 2 2_12001 - Planilha orçamentária" xfId="1469"/>
    <cellStyle name="Normal 3 51 2 3" xfId="1470"/>
    <cellStyle name="Normal 3 51 2 4" xfId="1471"/>
    <cellStyle name="Normal 3 51 2_12001 - Planilha orçamentária" xfId="1472"/>
    <cellStyle name="Normal 3 51 3" xfId="1473"/>
    <cellStyle name="Normal 3 51 3 2" xfId="1474"/>
    <cellStyle name="Normal 3 51 3 3" xfId="1475"/>
    <cellStyle name="Normal 3 51 3_12001 - Planilha orçamentária" xfId="1476"/>
    <cellStyle name="Normal 3 51 4" xfId="1477"/>
    <cellStyle name="Normal 3 51 5" xfId="1478"/>
    <cellStyle name="Normal 3 51_12001 - Planilha orçamentária" xfId="1479"/>
    <cellStyle name="Normal 3 52" xfId="1480"/>
    <cellStyle name="Normal 3 52 2" xfId="1481"/>
    <cellStyle name="Normal 3 52 2 2" xfId="1482"/>
    <cellStyle name="Normal 3 52 2 2 2" xfId="1483"/>
    <cellStyle name="Normal 3 52 2 2 3" xfId="1484"/>
    <cellStyle name="Normal 3 52 2 2_12001 - Planilha orçamentária" xfId="1485"/>
    <cellStyle name="Normal 3 52 2 3" xfId="1486"/>
    <cellStyle name="Normal 3 52 2 4" xfId="1487"/>
    <cellStyle name="Normal 3 52 2_12001 - Planilha orçamentária" xfId="1488"/>
    <cellStyle name="Normal 3 52 3" xfId="1489"/>
    <cellStyle name="Normal 3 52 3 2" xfId="1490"/>
    <cellStyle name="Normal 3 52 3 3" xfId="1491"/>
    <cellStyle name="Normal 3 52 3_12001 - Planilha orçamentária" xfId="1492"/>
    <cellStyle name="Normal 3 52 4" xfId="1493"/>
    <cellStyle name="Normal 3 52 5" xfId="1494"/>
    <cellStyle name="Normal 3 52_12001 - Planilha orçamentária" xfId="1495"/>
    <cellStyle name="Normal 3 53" xfId="1496"/>
    <cellStyle name="Normal 3 53 2" xfId="1497"/>
    <cellStyle name="Normal 3 53 2 2" xfId="1498"/>
    <cellStyle name="Normal 3 53 2 2 2" xfId="1499"/>
    <cellStyle name="Normal 3 53 2 2 3" xfId="1500"/>
    <cellStyle name="Normal 3 53 2 2_12001 - Planilha orçamentária" xfId="1501"/>
    <cellStyle name="Normal 3 53 2 3" xfId="1502"/>
    <cellStyle name="Normal 3 53 2 4" xfId="1503"/>
    <cellStyle name="Normal 3 53 2_12001 - Planilha orçamentária" xfId="1504"/>
    <cellStyle name="Normal 3 53 3" xfId="1505"/>
    <cellStyle name="Normal 3 53 3 2" xfId="1506"/>
    <cellStyle name="Normal 3 53 3 3" xfId="1507"/>
    <cellStyle name="Normal 3 53 3_12001 - Planilha orçamentária" xfId="1508"/>
    <cellStyle name="Normal 3 53 4" xfId="1509"/>
    <cellStyle name="Normal 3 53 5" xfId="1510"/>
    <cellStyle name="Normal 3 53_12001 - Planilha orçamentária" xfId="1511"/>
    <cellStyle name="Normal 3 54" xfId="1512"/>
    <cellStyle name="Normal 3 54 2" xfId="1513"/>
    <cellStyle name="Normal 3 54 2 2" xfId="1514"/>
    <cellStyle name="Normal 3 54 2 2 2" xfId="1515"/>
    <cellStyle name="Normal 3 54 2 2 3" xfId="1516"/>
    <cellStyle name="Normal 3 54 2 2_12001 - Planilha orçamentária" xfId="1517"/>
    <cellStyle name="Normal 3 54 2 3" xfId="1518"/>
    <cellStyle name="Normal 3 54 2 4" xfId="1519"/>
    <cellStyle name="Normal 3 54 2_12001 - Planilha orçamentária" xfId="1520"/>
    <cellStyle name="Normal 3 54 3" xfId="1521"/>
    <cellStyle name="Normal 3 54 3 2" xfId="1522"/>
    <cellStyle name="Normal 3 54 3 3" xfId="1523"/>
    <cellStyle name="Normal 3 54 3_12001 - Planilha orçamentária" xfId="1524"/>
    <cellStyle name="Normal 3 54 4" xfId="1525"/>
    <cellStyle name="Normal 3 54 5" xfId="1526"/>
    <cellStyle name="Normal 3 54_12001 - Planilha orçamentária" xfId="1527"/>
    <cellStyle name="Normal 3 55" xfId="1528"/>
    <cellStyle name="Normal 3 55 2" xfId="1529"/>
    <cellStyle name="Normal 3 55 2 2" xfId="1530"/>
    <cellStyle name="Normal 3 55 2 2 2" xfId="1531"/>
    <cellStyle name="Normal 3 55 2 2 3" xfId="1532"/>
    <cellStyle name="Normal 3 55 2 2_12001 - Planilha orçamentária" xfId="1533"/>
    <cellStyle name="Normal 3 55 2 3" xfId="1534"/>
    <cellStyle name="Normal 3 55 2 4" xfId="1535"/>
    <cellStyle name="Normal 3 55 2_12001 - Planilha orçamentária" xfId="1536"/>
    <cellStyle name="Normal 3 55 3" xfId="1537"/>
    <cellStyle name="Normal 3 55 3 2" xfId="1538"/>
    <cellStyle name="Normal 3 55 3 3" xfId="1539"/>
    <cellStyle name="Normal 3 55 3_12001 - Planilha orçamentária" xfId="1540"/>
    <cellStyle name="Normal 3 55 4" xfId="1541"/>
    <cellStyle name="Normal 3 55 5" xfId="1542"/>
    <cellStyle name="Normal 3 55_12001 - Planilha orçamentária" xfId="1543"/>
    <cellStyle name="Normal 3 56" xfId="1544"/>
    <cellStyle name="Normal 3 56 2" xfId="1545"/>
    <cellStyle name="Normal 3 56 2 2" xfId="1546"/>
    <cellStyle name="Normal 3 56 2 2 2" xfId="1547"/>
    <cellStyle name="Normal 3 56 2 2 3" xfId="1548"/>
    <cellStyle name="Normal 3 56 2 2_12001 - Planilha orçamentária" xfId="1549"/>
    <cellStyle name="Normal 3 56 2 3" xfId="1550"/>
    <cellStyle name="Normal 3 56 2 4" xfId="1551"/>
    <cellStyle name="Normal 3 56 2_12001 - Planilha orçamentária" xfId="1552"/>
    <cellStyle name="Normal 3 56 3" xfId="1553"/>
    <cellStyle name="Normal 3 56 3 2" xfId="1554"/>
    <cellStyle name="Normal 3 56 3 3" xfId="1555"/>
    <cellStyle name="Normal 3 56 3_12001 - Planilha orçamentária" xfId="1556"/>
    <cellStyle name="Normal 3 56 4" xfId="1557"/>
    <cellStyle name="Normal 3 56 5" xfId="1558"/>
    <cellStyle name="Normal 3 56_12001 - Planilha orçamentária" xfId="1559"/>
    <cellStyle name="Normal 3 57" xfId="1560"/>
    <cellStyle name="Normal 3 57 2" xfId="1561"/>
    <cellStyle name="Normal 3 57 2 2" xfId="1562"/>
    <cellStyle name="Normal 3 57 2 2 2" xfId="1563"/>
    <cellStyle name="Normal 3 57 2 2 3" xfId="1564"/>
    <cellStyle name="Normal 3 57 2 2_12001 - Planilha orçamentária" xfId="1565"/>
    <cellStyle name="Normal 3 57 2 3" xfId="1566"/>
    <cellStyle name="Normal 3 57 2 4" xfId="1567"/>
    <cellStyle name="Normal 3 57 2_12001 - Planilha orçamentária" xfId="1568"/>
    <cellStyle name="Normal 3 57 3" xfId="1569"/>
    <cellStyle name="Normal 3 57 3 2" xfId="1570"/>
    <cellStyle name="Normal 3 57 3 3" xfId="1571"/>
    <cellStyle name="Normal 3 57 3_12001 - Planilha orçamentária" xfId="1572"/>
    <cellStyle name="Normal 3 57 4" xfId="1573"/>
    <cellStyle name="Normal 3 57 5" xfId="1574"/>
    <cellStyle name="Normal 3 57_12001 - Planilha orçamentária" xfId="1575"/>
    <cellStyle name="Normal 3 58" xfId="1576"/>
    <cellStyle name="Normal 3 58 2" xfId="1577"/>
    <cellStyle name="Normal 3 58 2 2" xfId="1578"/>
    <cellStyle name="Normal 3 58 2 3" xfId="1579"/>
    <cellStyle name="Normal 3 58 2_12001 - Planilha orçamentária" xfId="1580"/>
    <cellStyle name="Normal 3 58 3" xfId="1581"/>
    <cellStyle name="Normal 3 58 4" xfId="1582"/>
    <cellStyle name="Normal 3 58_12001 - Planilha orçamentária" xfId="1583"/>
    <cellStyle name="Normal 3 59" xfId="1584"/>
    <cellStyle name="Normal 3 6" xfId="1585"/>
    <cellStyle name="Normal 3 60" xfId="1586"/>
    <cellStyle name="Normal 3 61" xfId="1587"/>
    <cellStyle name="Normal 3 61 2" xfId="2348"/>
    <cellStyle name="Normal 3 62" xfId="89"/>
    <cellStyle name="Normal 3 7" xfId="1588"/>
    <cellStyle name="Normal 3 8" xfId="1589"/>
    <cellStyle name="Normal 3 9" xfId="1590"/>
    <cellStyle name="Normal 3_1.0-MC-Adm_Obra" xfId="1591"/>
    <cellStyle name="Normal 30" xfId="1592"/>
    <cellStyle name="Normal 31" xfId="1593"/>
    <cellStyle name="Normal 32" xfId="1594"/>
    <cellStyle name="Normal 33" xfId="1595"/>
    <cellStyle name="Normal 34" xfId="1596"/>
    <cellStyle name="Normal 35" xfId="1597"/>
    <cellStyle name="Normal 36" xfId="1598"/>
    <cellStyle name="Normal 37" xfId="1599"/>
    <cellStyle name="Normal 38" xfId="1600"/>
    <cellStyle name="Normal 39" xfId="1601"/>
    <cellStyle name="Normal 4" xfId="90"/>
    <cellStyle name="Normal 4 10" xfId="1602"/>
    <cellStyle name="Normal 4 11" xfId="1603"/>
    <cellStyle name="Normal 4 12" xfId="1604"/>
    <cellStyle name="Normal 4 13" xfId="1605"/>
    <cellStyle name="Normal 4 14" xfId="1606"/>
    <cellStyle name="Normal 4 2" xfId="130"/>
    <cellStyle name="Normal 4 2 2" xfId="1607"/>
    <cellStyle name="Normal 4 2 3" xfId="1608"/>
    <cellStyle name="Normal 4 3" xfId="1609"/>
    <cellStyle name="Normal 4 3 2" xfId="1610"/>
    <cellStyle name="Normal 4 4" xfId="1611"/>
    <cellStyle name="Normal 4 5" xfId="1612"/>
    <cellStyle name="Normal 4 6" xfId="1613"/>
    <cellStyle name="Normal 4 7" xfId="1614"/>
    <cellStyle name="Normal 4 8" xfId="1615"/>
    <cellStyle name="Normal 4 9" xfId="1616"/>
    <cellStyle name="Normal 4_Dados" xfId="1617"/>
    <cellStyle name="Normal 40" xfId="1618"/>
    <cellStyle name="Normal 41" xfId="1619"/>
    <cellStyle name="Normal 42" xfId="1620"/>
    <cellStyle name="Normal 43" xfId="1621"/>
    <cellStyle name="Normal 44" xfId="1622"/>
    <cellStyle name="Normal 45" xfId="1623"/>
    <cellStyle name="Normal 45 2" xfId="1624"/>
    <cellStyle name="Normal 46" xfId="1625"/>
    <cellStyle name="Normal 47" xfId="1626"/>
    <cellStyle name="Normal 48" xfId="1627"/>
    <cellStyle name="Normal 49" xfId="1628"/>
    <cellStyle name="Normal 5" xfId="91"/>
    <cellStyle name="Normal 5 2" xfId="92"/>
    <cellStyle name="Normal 5 2 2" xfId="93"/>
    <cellStyle name="Normal 5 2 2 2" xfId="132"/>
    <cellStyle name="Normal 5 2 2 2 2" xfId="2217"/>
    <cellStyle name="Normal 5 2 2 3" xfId="2198"/>
    <cellStyle name="Normal 5 3" xfId="131"/>
    <cellStyle name="Normal 5 3 2" xfId="1630"/>
    <cellStyle name="Normal 5 3 2 2" xfId="1631"/>
    <cellStyle name="Normal 5 3 2 2 2" xfId="2350"/>
    <cellStyle name="Normal 5 3 2 3" xfId="1632"/>
    <cellStyle name="Normal 5 3 2 3 2" xfId="2351"/>
    <cellStyle name="Normal 5 3 2 4" xfId="2349"/>
    <cellStyle name="Normal 5 3 3" xfId="1633"/>
    <cellStyle name="Normal 5 3 3 2" xfId="2352"/>
    <cellStyle name="Normal 5 3 4" xfId="1634"/>
    <cellStyle name="Normal 5 3 4 2" xfId="2353"/>
    <cellStyle name="Normal 5 3 5" xfId="1629"/>
    <cellStyle name="Normal 5 3 6" xfId="2216"/>
    <cellStyle name="Normal 5 4" xfId="1635"/>
    <cellStyle name="Normal 5 4 2" xfId="1636"/>
    <cellStyle name="Normal 5 4 2 2" xfId="2355"/>
    <cellStyle name="Normal 5 4 3" xfId="1637"/>
    <cellStyle name="Normal 5 4 3 2" xfId="2356"/>
    <cellStyle name="Normal 5 4 4" xfId="2354"/>
    <cellStyle name="Normal 5 5" xfId="94"/>
    <cellStyle name="Normal 5 5 2" xfId="133"/>
    <cellStyle name="Normal 5 5 2 2" xfId="2218"/>
    <cellStyle name="Normal 5 5 3" xfId="1638"/>
    <cellStyle name="Normal 5 5 3 2" xfId="2357"/>
    <cellStyle name="Normal 5 5 4" xfId="2199"/>
    <cellStyle name="Normal 5 6" xfId="1639"/>
    <cellStyle name="Normal 5 6 2" xfId="2358"/>
    <cellStyle name="Normal 5 7" xfId="2197"/>
    <cellStyle name="Normal 5_Dados" xfId="1640"/>
    <cellStyle name="Normal 50" xfId="1641"/>
    <cellStyle name="Normal 51" xfId="1642"/>
    <cellStyle name="Normal 51 2" xfId="1643"/>
    <cellStyle name="Normal 52" xfId="1644"/>
    <cellStyle name="Normal 53" xfId="1645"/>
    <cellStyle name="Normal 54" xfId="1646"/>
    <cellStyle name="Normal 54 2" xfId="1647"/>
    <cellStyle name="Normal 55" xfId="1648"/>
    <cellStyle name="Normal 56" xfId="152"/>
    <cellStyle name="Normal 57" xfId="1649"/>
    <cellStyle name="Normal 58" xfId="2176"/>
    <cellStyle name="Normal 59" xfId="1650"/>
    <cellStyle name="Normal 6" xfId="134"/>
    <cellStyle name="Normal 6 10" xfId="1652"/>
    <cellStyle name="Normal 6 11" xfId="1653"/>
    <cellStyle name="Normal 6 12" xfId="1654"/>
    <cellStyle name="Normal 6 13" xfId="1655"/>
    <cellStyle name="Normal 6 14" xfId="1656"/>
    <cellStyle name="Normal 6 15" xfId="1657"/>
    <cellStyle name="Normal 6 16" xfId="1658"/>
    <cellStyle name="Normal 6 17" xfId="1659"/>
    <cellStyle name="Normal 6 18" xfId="1660"/>
    <cellStyle name="Normal 6 19" xfId="1661"/>
    <cellStyle name="Normal 6 2" xfId="1662"/>
    <cellStyle name="Normal 6 2 10" xfId="1663"/>
    <cellStyle name="Normal 6 2 11" xfId="1664"/>
    <cellStyle name="Normal 6 2 12" xfId="1665"/>
    <cellStyle name="Normal 6 2 13" xfId="1666"/>
    <cellStyle name="Normal 6 2 14" xfId="1667"/>
    <cellStyle name="Normal 6 2 15" xfId="1668"/>
    <cellStyle name="Normal 6 2 16" xfId="1669"/>
    <cellStyle name="Normal 6 2 17" xfId="1670"/>
    <cellStyle name="Normal 6 2 18" xfId="1671"/>
    <cellStyle name="Normal 6 2 19" xfId="1672"/>
    <cellStyle name="Normal 6 2 2" xfId="1673"/>
    <cellStyle name="Normal 6 2 20" xfId="1674"/>
    <cellStyle name="Normal 6 2 21" xfId="1675"/>
    <cellStyle name="Normal 6 2 22" xfId="1676"/>
    <cellStyle name="Normal 6 2 23" xfId="1677"/>
    <cellStyle name="Normal 6 2 24" xfId="1678"/>
    <cellStyle name="Normal 6 2 25" xfId="1679"/>
    <cellStyle name="Normal 6 2 26" xfId="1680"/>
    <cellStyle name="Normal 6 2 27" xfId="1681"/>
    <cellStyle name="Normal 6 2 28" xfId="1682"/>
    <cellStyle name="Normal 6 2 29" xfId="1683"/>
    <cellStyle name="Normal 6 2 3" xfId="1684"/>
    <cellStyle name="Normal 6 2 30" xfId="1685"/>
    <cellStyle name="Normal 6 2 31" xfId="1686"/>
    <cellStyle name="Normal 6 2 32" xfId="1687"/>
    <cellStyle name="Normal 6 2 33" xfId="1688"/>
    <cellStyle name="Normal 6 2 34" xfId="1689"/>
    <cellStyle name="Normal 6 2 35" xfId="1690"/>
    <cellStyle name="Normal 6 2 36" xfId="1691"/>
    <cellStyle name="Normal 6 2 37" xfId="1692"/>
    <cellStyle name="Normal 6 2 38" xfId="1693"/>
    <cellStyle name="Normal 6 2 39" xfId="1694"/>
    <cellStyle name="Normal 6 2 4" xfId="1695"/>
    <cellStyle name="Normal 6 2 40" xfId="1696"/>
    <cellStyle name="Normal 6 2 41" xfId="1697"/>
    <cellStyle name="Normal 6 2 42" xfId="1698"/>
    <cellStyle name="Normal 6 2 43" xfId="1699"/>
    <cellStyle name="Normal 6 2 44" xfId="1700"/>
    <cellStyle name="Normal 6 2 45" xfId="1701"/>
    <cellStyle name="Normal 6 2 46" xfId="1702"/>
    <cellStyle name="Normal 6 2 5" xfId="1703"/>
    <cellStyle name="Normal 6 2 6" xfId="1704"/>
    <cellStyle name="Normal 6 2 7" xfId="1705"/>
    <cellStyle name="Normal 6 2 8" xfId="1706"/>
    <cellStyle name="Normal 6 2 9" xfId="1707"/>
    <cellStyle name="Normal 6 20" xfId="1708"/>
    <cellStyle name="Normal 6 21" xfId="1709"/>
    <cellStyle name="Normal 6 22" xfId="1710"/>
    <cellStyle name="Normal 6 23" xfId="1711"/>
    <cellStyle name="Normal 6 24" xfId="1712"/>
    <cellStyle name="Normal 6 25" xfId="1713"/>
    <cellStyle name="Normal 6 26" xfId="1714"/>
    <cellStyle name="Normal 6 27" xfId="1715"/>
    <cellStyle name="Normal 6 28" xfId="1716"/>
    <cellStyle name="Normal 6 29" xfId="1717"/>
    <cellStyle name="Normal 6 3" xfId="1718"/>
    <cellStyle name="Normal 6 30" xfId="1719"/>
    <cellStyle name="Normal 6 31" xfId="1720"/>
    <cellStyle name="Normal 6 32" xfId="1721"/>
    <cellStyle name="Normal 6 33" xfId="1722"/>
    <cellStyle name="Normal 6 34" xfId="1723"/>
    <cellStyle name="Normal 6 35" xfId="1724"/>
    <cellStyle name="Normal 6 36" xfId="1725"/>
    <cellStyle name="Normal 6 37" xfId="1726"/>
    <cellStyle name="Normal 6 38" xfId="1727"/>
    <cellStyle name="Normal 6 39" xfId="1728"/>
    <cellStyle name="Normal 6 4" xfId="1729"/>
    <cellStyle name="Normal 6 4 2" xfId="1730"/>
    <cellStyle name="Normal 6 40" xfId="1731"/>
    <cellStyle name="Normal 6 41" xfId="1732"/>
    <cellStyle name="Normal 6 42" xfId="1733"/>
    <cellStyle name="Normal 6 43" xfId="1734"/>
    <cellStyle name="Normal 6 44" xfId="1735"/>
    <cellStyle name="Normal 6 45" xfId="1736"/>
    <cellStyle name="Normal 6 46" xfId="1737"/>
    <cellStyle name="Normal 6 47" xfId="1738"/>
    <cellStyle name="Normal 6 48" xfId="1739"/>
    <cellStyle name="Normal 6 49" xfId="1740"/>
    <cellStyle name="Normal 6 5" xfId="1741"/>
    <cellStyle name="Normal 6 50" xfId="1742"/>
    <cellStyle name="Normal 6 51" xfId="1743"/>
    <cellStyle name="Normal 6 52" xfId="1744"/>
    <cellStyle name="Normal 6 53" xfId="1745"/>
    <cellStyle name="Normal 6 54" xfId="1746"/>
    <cellStyle name="Normal 6 55" xfId="1651"/>
    <cellStyle name="Normal 6 6" xfId="1747"/>
    <cellStyle name="Normal 6 7" xfId="1748"/>
    <cellStyle name="Normal 6 8" xfId="1749"/>
    <cellStyle name="Normal 6 9" xfId="1750"/>
    <cellStyle name="Normal 6_Dados" xfId="1751"/>
    <cellStyle name="Normal 60" xfId="1752"/>
    <cellStyle name="Normal 61" xfId="1753"/>
    <cellStyle name="Normal 62" xfId="1754"/>
    <cellStyle name="Normal 63" xfId="2180"/>
    <cellStyle name="Normal 64" xfId="1755"/>
    <cellStyle name="Normal 65" xfId="1756"/>
    <cellStyle name="Normal 68" xfId="1757"/>
    <cellStyle name="Normal 7" xfId="13"/>
    <cellStyle name="Normal 7 2" xfId="1759"/>
    <cellStyle name="Normal 7 3" xfId="1758"/>
    <cellStyle name="Normal 7_Dados" xfId="1760"/>
    <cellStyle name="Normal 76" xfId="1761"/>
    <cellStyle name="Normal 76 2" xfId="1762"/>
    <cellStyle name="Normal 8" xfId="147"/>
    <cellStyle name="Normal 8 2" xfId="1764"/>
    <cellStyle name="Normal 8 2 2" xfId="2359"/>
    <cellStyle name="Normal 8 3" xfId="1763"/>
    <cellStyle name="Normal 9" xfId="148"/>
    <cellStyle name="Normal 9 2" xfId="1765"/>
    <cellStyle name="Nota 2" xfId="96"/>
    <cellStyle name="Nota 2 2" xfId="1767"/>
    <cellStyle name="Nota 2 2 2" xfId="2361"/>
    <cellStyle name="Nota 2 3" xfId="1766"/>
    <cellStyle name="Nota 2 3 2" xfId="2360"/>
    <cellStyle name="Nota 2 4" xfId="2201"/>
    <cellStyle name="Nota 3" xfId="95"/>
    <cellStyle name="Nota 3 2" xfId="1769"/>
    <cellStyle name="Nota 3 2 2" xfId="1770"/>
    <cellStyle name="Nota 3 3" xfId="1768"/>
    <cellStyle name="Nota 3 4" xfId="2200"/>
    <cellStyle name="Nota 4" xfId="1771"/>
    <cellStyle name="Notas" xfId="1772"/>
    <cellStyle name="Notas 2" xfId="2362"/>
    <cellStyle name="Note" xfId="97"/>
    <cellStyle name="Note 2" xfId="1773"/>
    <cellStyle name="Note 2 2" xfId="2363"/>
    <cellStyle name="Note 3" xfId="2202"/>
    <cellStyle name="NUMEROS" xfId="1774"/>
    <cellStyle name="Output" xfId="98"/>
    <cellStyle name="Output 2" xfId="1775"/>
    <cellStyle name="Output 2 2" xfId="2364"/>
    <cellStyle name="Output 3" xfId="2203"/>
    <cellStyle name="Percent" xfId="1776"/>
    <cellStyle name="Percent [2]" xfId="1777"/>
    <cellStyle name="Percent_GMB_Planilha Geral de Orçamento CUSTO_1" xfId="99"/>
    <cellStyle name="Percentual" xfId="1778"/>
    <cellStyle name="planilhas" xfId="1779"/>
    <cellStyle name="planilhas 10" xfId="1780"/>
    <cellStyle name="planilhas 11" xfId="1781"/>
    <cellStyle name="planilhas 12" xfId="1782"/>
    <cellStyle name="planilhas 13" xfId="1783"/>
    <cellStyle name="planilhas 14" xfId="1784"/>
    <cellStyle name="planilhas 15" xfId="1785"/>
    <cellStyle name="planilhas 16" xfId="1786"/>
    <cellStyle name="planilhas 17" xfId="1787"/>
    <cellStyle name="planilhas 18" xfId="1788"/>
    <cellStyle name="planilhas 19" xfId="1789"/>
    <cellStyle name="planilhas 2" xfId="1790"/>
    <cellStyle name="planilhas 20" xfId="1791"/>
    <cellStyle name="planilhas 21" xfId="1792"/>
    <cellStyle name="planilhas 22" xfId="1793"/>
    <cellStyle name="planilhas 23" xfId="1794"/>
    <cellStyle name="planilhas 3" xfId="1795"/>
    <cellStyle name="planilhas 4" xfId="1796"/>
    <cellStyle name="planilhas 5" xfId="1797"/>
    <cellStyle name="planilhas 6" xfId="1798"/>
    <cellStyle name="planilhas 7" xfId="1799"/>
    <cellStyle name="planilhas 8" xfId="1800"/>
    <cellStyle name="planilhas 9" xfId="1801"/>
    <cellStyle name="Ponto" xfId="1802"/>
    <cellStyle name="Porcentagem" xfId="2183" builtinId="5"/>
    <cellStyle name="Porcentagem 10" xfId="1804"/>
    <cellStyle name="Porcentagem 11" xfId="1805"/>
    <cellStyle name="Porcentagem 12" xfId="1806"/>
    <cellStyle name="Porcentagem 13" xfId="1807"/>
    <cellStyle name="Porcentagem 13 2" xfId="1808"/>
    <cellStyle name="Porcentagem 14" xfId="1809"/>
    <cellStyle name="Porcentagem 15" xfId="1803"/>
    <cellStyle name="Porcentagem 16" xfId="7"/>
    <cellStyle name="Porcentagem 2" xfId="101"/>
    <cellStyle name="Porcentagem 2 2" xfId="102"/>
    <cellStyle name="Porcentagem 2 2 2" xfId="1811"/>
    <cellStyle name="Porcentagem 2 3" xfId="103"/>
    <cellStyle name="Porcentagem 2 3 2" xfId="1812"/>
    <cellStyle name="Porcentagem 2 4" xfId="1813"/>
    <cellStyle name="Porcentagem 2 5" xfId="1810"/>
    <cellStyle name="Porcentagem 3" xfId="104"/>
    <cellStyle name="Porcentagem 3 10" xfId="1815"/>
    <cellStyle name="Porcentagem 3 11" xfId="1816"/>
    <cellStyle name="Porcentagem 3 12" xfId="1817"/>
    <cellStyle name="Porcentagem 3 13" xfId="1818"/>
    <cellStyle name="Porcentagem 3 14" xfId="1819"/>
    <cellStyle name="Porcentagem 3 15" xfId="1814"/>
    <cellStyle name="Porcentagem 3 2" xfId="1820"/>
    <cellStyle name="Porcentagem 3 2 2" xfId="1821"/>
    <cellStyle name="Porcentagem 3 2 2 2" xfId="10"/>
    <cellStyle name="Porcentagem 3 2 2 2 2" xfId="2189"/>
    <cellStyle name="Porcentagem 3 3" xfId="1822"/>
    <cellStyle name="Porcentagem 3 4" xfId="1823"/>
    <cellStyle name="Porcentagem 3 5" xfId="1824"/>
    <cellStyle name="Porcentagem 3 6" xfId="1825"/>
    <cellStyle name="Porcentagem 3 7" xfId="1826"/>
    <cellStyle name="Porcentagem 3 8" xfId="1827"/>
    <cellStyle name="Porcentagem 3 9" xfId="1828"/>
    <cellStyle name="Porcentagem 4" xfId="105"/>
    <cellStyle name="Porcentagem 4 10" xfId="1829"/>
    <cellStyle name="Porcentagem 4 11" xfId="1830"/>
    <cellStyle name="Porcentagem 4 12" xfId="1831"/>
    <cellStyle name="Porcentagem 4 2" xfId="135"/>
    <cellStyle name="Porcentagem 4 3" xfId="1832"/>
    <cellStyle name="Porcentagem 4 4" xfId="1833"/>
    <cellStyle name="Porcentagem 4 5" xfId="1834"/>
    <cellStyle name="Porcentagem 4 6" xfId="1835"/>
    <cellStyle name="Porcentagem 4 7" xfId="1836"/>
    <cellStyle name="Porcentagem 4 8" xfId="1837"/>
    <cellStyle name="Porcentagem 4 9" xfId="1838"/>
    <cellStyle name="Porcentagem 5" xfId="100"/>
    <cellStyle name="Porcentagem 5 10" xfId="1839"/>
    <cellStyle name="Porcentagem 5 11" xfId="1840"/>
    <cellStyle name="Porcentagem 5 12" xfId="1841"/>
    <cellStyle name="Porcentagem 5 2" xfId="1842"/>
    <cellStyle name="Porcentagem 5 3" xfId="1843"/>
    <cellStyle name="Porcentagem 5 4" xfId="1844"/>
    <cellStyle name="Porcentagem 5 5" xfId="1845"/>
    <cellStyle name="Porcentagem 5 6" xfId="1846"/>
    <cellStyle name="Porcentagem 5 7" xfId="1847"/>
    <cellStyle name="Porcentagem 5 8" xfId="1848"/>
    <cellStyle name="Porcentagem 5 9" xfId="1849"/>
    <cellStyle name="Porcentagem 6" xfId="1850"/>
    <cellStyle name="Porcentagem 6 2" xfId="1851"/>
    <cellStyle name="Porcentagem 6 2 2" xfId="1852"/>
    <cellStyle name="Porcentagem 6 3" xfId="1853"/>
    <cellStyle name="Porcentagem 7" xfId="1854"/>
    <cellStyle name="Porcentagem 8" xfId="1855"/>
    <cellStyle name="Porcentagem 9" xfId="1856"/>
    <cellStyle name="Saída 2" xfId="106"/>
    <cellStyle name="Saída 2 2" xfId="1858"/>
    <cellStyle name="Saída 2 2 2" xfId="2366"/>
    <cellStyle name="Saída 2 3" xfId="1857"/>
    <cellStyle name="Saída 2 3 2" xfId="2365"/>
    <cellStyle name="Saída 2 4" xfId="2204"/>
    <cellStyle name="Saída 3" xfId="1859"/>
    <cellStyle name="Salida" xfId="1860"/>
    <cellStyle name="Salida 2" xfId="2367"/>
    <cellStyle name="Separador de m" xfId="1861"/>
    <cellStyle name="Separador de milhares 10" xfId="1862"/>
    <cellStyle name="Separador de milhares 10 2" xfId="1863"/>
    <cellStyle name="Separador de milhares 10 2 2" xfId="2369"/>
    <cellStyle name="Separador de milhares 10 3" xfId="2368"/>
    <cellStyle name="Separador de milhares 11" xfId="1864"/>
    <cellStyle name="Separador de milhares 11 2" xfId="1865"/>
    <cellStyle name="Separador de milhares 11 2 2" xfId="2371"/>
    <cellStyle name="Separador de milhares 11 3" xfId="2370"/>
    <cellStyle name="Separador de milhares 12" xfId="1866"/>
    <cellStyle name="Separador de milhares 12 2" xfId="2372"/>
    <cellStyle name="Separador de milhares 14 2" xfId="1867"/>
    <cellStyle name="Separador de milhares 16" xfId="1868"/>
    <cellStyle name="Separador de milhares 16 2" xfId="1869"/>
    <cellStyle name="Separador de milhares 16 2 2" xfId="2374"/>
    <cellStyle name="Separador de milhares 16 3" xfId="2373"/>
    <cellStyle name="Separador de milhares 2" xfId="107"/>
    <cellStyle name="Separador de milhares 2 10" xfId="1870"/>
    <cellStyle name="Separador de milhares 2 10 2" xfId="1871"/>
    <cellStyle name="Separador de milhares 2 10 2 2" xfId="1872"/>
    <cellStyle name="Separador de milhares 2 10 2 2 2" xfId="2377"/>
    <cellStyle name="Separador de milhares 2 10 2 3" xfId="2376"/>
    <cellStyle name="Separador de milhares 2 10 3" xfId="2375"/>
    <cellStyle name="Separador de milhares 2 11" xfId="1873"/>
    <cellStyle name="Separador de milhares 2 11 2" xfId="1874"/>
    <cellStyle name="Separador de milhares 2 11 2 2" xfId="1875"/>
    <cellStyle name="Separador de milhares 2 11 2 2 2" xfId="2380"/>
    <cellStyle name="Separador de milhares 2 11 2 3" xfId="2379"/>
    <cellStyle name="Separador de milhares 2 11 3" xfId="2378"/>
    <cellStyle name="Separador de milhares 2 12" xfId="1876"/>
    <cellStyle name="Separador de milhares 2 12 2" xfId="1877"/>
    <cellStyle name="Separador de milhares 2 12 2 2" xfId="1878"/>
    <cellStyle name="Separador de milhares 2 12 2 2 2" xfId="2383"/>
    <cellStyle name="Separador de milhares 2 12 2 3" xfId="2382"/>
    <cellStyle name="Separador de milhares 2 12 3" xfId="2381"/>
    <cellStyle name="Separador de milhares 2 13" xfId="1879"/>
    <cellStyle name="Separador de milhares 2 13 2" xfId="1880"/>
    <cellStyle name="Separador de milhares 2 13 2 2" xfId="1881"/>
    <cellStyle name="Separador de milhares 2 13 2 2 2" xfId="2386"/>
    <cellStyle name="Separador de milhares 2 13 2 3" xfId="2385"/>
    <cellStyle name="Separador de milhares 2 13 3" xfId="2384"/>
    <cellStyle name="Separador de milhares 2 14" xfId="1882"/>
    <cellStyle name="Separador de milhares 2 14 2" xfId="1883"/>
    <cellStyle name="Separador de milhares 2 14 2 2" xfId="1884"/>
    <cellStyle name="Separador de milhares 2 14 2 2 2" xfId="2389"/>
    <cellStyle name="Separador de milhares 2 14 2 3" xfId="2388"/>
    <cellStyle name="Separador de milhares 2 14 3" xfId="2387"/>
    <cellStyle name="Separador de milhares 2 15" xfId="1885"/>
    <cellStyle name="Separador de milhares 2 15 2" xfId="1886"/>
    <cellStyle name="Separador de milhares 2 15 2 2" xfId="1887"/>
    <cellStyle name="Separador de milhares 2 15 2 2 2" xfId="2392"/>
    <cellStyle name="Separador de milhares 2 15 2 3" xfId="2391"/>
    <cellStyle name="Separador de milhares 2 15 3" xfId="2390"/>
    <cellStyle name="Separador de milhares 2 16" xfId="1888"/>
    <cellStyle name="Separador de milhares 2 16 2" xfId="1889"/>
    <cellStyle name="Separador de milhares 2 16 2 2" xfId="1890"/>
    <cellStyle name="Separador de milhares 2 16 2 2 2" xfId="2395"/>
    <cellStyle name="Separador de milhares 2 16 2 3" xfId="2394"/>
    <cellStyle name="Separador de milhares 2 16 3" xfId="2393"/>
    <cellStyle name="Separador de milhares 2 17" xfId="1891"/>
    <cellStyle name="Separador de milhares 2 17 2" xfId="1892"/>
    <cellStyle name="Separador de milhares 2 17 2 2" xfId="1893"/>
    <cellStyle name="Separador de milhares 2 17 2 2 2" xfId="2398"/>
    <cellStyle name="Separador de milhares 2 17 2 3" xfId="2397"/>
    <cellStyle name="Separador de milhares 2 17 3" xfId="2396"/>
    <cellStyle name="Separador de milhares 2 18" xfId="1894"/>
    <cellStyle name="Separador de milhares 2 18 2" xfId="1895"/>
    <cellStyle name="Separador de milhares 2 18 2 2" xfId="1896"/>
    <cellStyle name="Separador de milhares 2 18 2 2 2" xfId="2401"/>
    <cellStyle name="Separador de milhares 2 18 2 3" xfId="2400"/>
    <cellStyle name="Separador de milhares 2 18 3" xfId="2399"/>
    <cellStyle name="Separador de milhares 2 19" xfId="1897"/>
    <cellStyle name="Separador de milhares 2 19 2" xfId="1898"/>
    <cellStyle name="Separador de milhares 2 19 2 2" xfId="1899"/>
    <cellStyle name="Separador de milhares 2 19 2 2 2" xfId="2404"/>
    <cellStyle name="Separador de milhares 2 19 2 3" xfId="2403"/>
    <cellStyle name="Separador de milhares 2 19 3" xfId="2402"/>
    <cellStyle name="Separador de milhares 2 2" xfId="136"/>
    <cellStyle name="Separador de milhares 2 2 10" xfId="1900"/>
    <cellStyle name="Separador de milhares 2 2 10 2" xfId="1901"/>
    <cellStyle name="Separador de milhares 2 2 10 2 2" xfId="1902"/>
    <cellStyle name="Separador de milhares 2 2 10 2 2 2" xfId="2407"/>
    <cellStyle name="Separador de milhares 2 2 10 2 3" xfId="2406"/>
    <cellStyle name="Separador de milhares 2 2 10 3" xfId="2405"/>
    <cellStyle name="Separador de milhares 2 2 11" xfId="1903"/>
    <cellStyle name="Separador de milhares 2 2 11 2" xfId="1904"/>
    <cellStyle name="Separador de milhares 2 2 11 2 2" xfId="1905"/>
    <cellStyle name="Separador de milhares 2 2 11 2 2 2" xfId="2410"/>
    <cellStyle name="Separador de milhares 2 2 11 2 3" xfId="2409"/>
    <cellStyle name="Separador de milhares 2 2 11 3" xfId="2408"/>
    <cellStyle name="Separador de milhares 2 2 12" xfId="1906"/>
    <cellStyle name="Separador de milhares 2 2 13" xfId="1907"/>
    <cellStyle name="Separador de milhares 2 2 13 2" xfId="1908"/>
    <cellStyle name="Separador de milhares 2 2 13 2 2" xfId="1909"/>
    <cellStyle name="Separador de milhares 2 2 13 2 2 2" xfId="2413"/>
    <cellStyle name="Separador de milhares 2 2 13 2 3" xfId="2412"/>
    <cellStyle name="Separador de milhares 2 2 13 3" xfId="1910"/>
    <cellStyle name="Separador de milhares 2 2 13 3 2" xfId="2414"/>
    <cellStyle name="Separador de milhares 2 2 13 4" xfId="2411"/>
    <cellStyle name="Separador de milhares 2 2 14" xfId="2219"/>
    <cellStyle name="Separador de milhares 2 2 2" xfId="1911"/>
    <cellStyle name="Separador de milhares 2 2 2 2" xfId="1912"/>
    <cellStyle name="Separador de milhares 2 2 2 2 2" xfId="1913"/>
    <cellStyle name="Separador de milhares 2 2 2 2 2 2" xfId="2417"/>
    <cellStyle name="Separador de milhares 2 2 2 2 3" xfId="2416"/>
    <cellStyle name="Separador de milhares 2 2 2 3" xfId="2415"/>
    <cellStyle name="Separador de milhares 2 2 3" xfId="1914"/>
    <cellStyle name="Separador de milhares 2 2 3 2" xfId="1915"/>
    <cellStyle name="Separador de milhares 2 2 3 2 2" xfId="1916"/>
    <cellStyle name="Separador de milhares 2 2 3 2 2 2" xfId="2420"/>
    <cellStyle name="Separador de milhares 2 2 3 2 3" xfId="2419"/>
    <cellStyle name="Separador de milhares 2 2 3 3" xfId="2418"/>
    <cellStyle name="Separador de milhares 2 2 4" xfId="1917"/>
    <cellStyle name="Separador de milhares 2 2 4 2" xfId="1918"/>
    <cellStyle name="Separador de milhares 2 2 4 2 2" xfId="1919"/>
    <cellStyle name="Separador de milhares 2 2 4 2 2 2" xfId="2423"/>
    <cellStyle name="Separador de milhares 2 2 4 2 3" xfId="2422"/>
    <cellStyle name="Separador de milhares 2 2 4 3" xfId="2421"/>
    <cellStyle name="Separador de milhares 2 2 5" xfId="1920"/>
    <cellStyle name="Separador de milhares 2 2 5 2" xfId="1921"/>
    <cellStyle name="Separador de milhares 2 2 5 2 2" xfId="1922"/>
    <cellStyle name="Separador de milhares 2 2 5 2 2 2" xfId="2426"/>
    <cellStyle name="Separador de milhares 2 2 5 2 3" xfId="2425"/>
    <cellStyle name="Separador de milhares 2 2 5 3" xfId="2424"/>
    <cellStyle name="Separador de milhares 2 2 6" xfId="1923"/>
    <cellStyle name="Separador de milhares 2 2 6 2" xfId="1924"/>
    <cellStyle name="Separador de milhares 2 2 6 2 2" xfId="1925"/>
    <cellStyle name="Separador de milhares 2 2 6 2 2 2" xfId="2429"/>
    <cellStyle name="Separador de milhares 2 2 6 2 3" xfId="2428"/>
    <cellStyle name="Separador de milhares 2 2 6 3" xfId="2427"/>
    <cellStyle name="Separador de milhares 2 2 7" xfId="1926"/>
    <cellStyle name="Separador de milhares 2 2 7 2" xfId="1927"/>
    <cellStyle name="Separador de milhares 2 2 7 2 2" xfId="1928"/>
    <cellStyle name="Separador de milhares 2 2 7 2 2 2" xfId="2432"/>
    <cellStyle name="Separador de milhares 2 2 7 2 3" xfId="2431"/>
    <cellStyle name="Separador de milhares 2 2 7 3" xfId="2430"/>
    <cellStyle name="Separador de milhares 2 2 8" xfId="1929"/>
    <cellStyle name="Separador de milhares 2 2 8 2" xfId="1930"/>
    <cellStyle name="Separador de milhares 2 2 8 2 2" xfId="1931"/>
    <cellStyle name="Separador de milhares 2 2 8 2 2 2" xfId="2435"/>
    <cellStyle name="Separador de milhares 2 2 8 2 3" xfId="2434"/>
    <cellStyle name="Separador de milhares 2 2 8 3" xfId="2433"/>
    <cellStyle name="Separador de milhares 2 2 9" xfId="1932"/>
    <cellStyle name="Separador de milhares 2 2 9 2" xfId="1933"/>
    <cellStyle name="Separador de milhares 2 2 9 2 2" xfId="1934"/>
    <cellStyle name="Separador de milhares 2 2 9 2 2 2" xfId="2438"/>
    <cellStyle name="Separador de milhares 2 2 9 2 3" xfId="2437"/>
    <cellStyle name="Separador de milhares 2 2 9 3" xfId="2436"/>
    <cellStyle name="Separador de milhares 2 20" xfId="1935"/>
    <cellStyle name="Separador de milhares 2 20 2" xfId="1936"/>
    <cellStyle name="Separador de milhares 2 20 2 2" xfId="1937"/>
    <cellStyle name="Separador de milhares 2 20 2 2 2" xfId="2441"/>
    <cellStyle name="Separador de milhares 2 20 2 3" xfId="2440"/>
    <cellStyle name="Separador de milhares 2 20 3" xfId="2439"/>
    <cellStyle name="Separador de milhares 2 21" xfId="1938"/>
    <cellStyle name="Separador de milhares 2 21 2" xfId="1939"/>
    <cellStyle name="Separador de milhares 2 21 2 2" xfId="1940"/>
    <cellStyle name="Separador de milhares 2 21 2 2 2" xfId="2444"/>
    <cellStyle name="Separador de milhares 2 21 2 3" xfId="2443"/>
    <cellStyle name="Separador de milhares 2 21 3" xfId="2442"/>
    <cellStyle name="Separador de milhares 2 22" xfId="1941"/>
    <cellStyle name="Separador de milhares 2 23" xfId="1942"/>
    <cellStyle name="Separador de milhares 2 23 2" xfId="1943"/>
    <cellStyle name="Separador de milhares 2 23 2 2" xfId="2446"/>
    <cellStyle name="Separador de milhares 2 23 3" xfId="2445"/>
    <cellStyle name="Separador de milhares 2 24" xfId="2205"/>
    <cellStyle name="Separador de milhares 2 3" xfId="1944"/>
    <cellStyle name="Separador de milhares 2 3 10" xfId="1945"/>
    <cellStyle name="Separador de milhares 2 3 10 2" xfId="1946"/>
    <cellStyle name="Separador de milhares 2 3 10 2 2" xfId="1947"/>
    <cellStyle name="Separador de milhares 2 3 10 2 2 2" xfId="2449"/>
    <cellStyle name="Separador de milhares 2 3 10 2 3" xfId="2448"/>
    <cellStyle name="Separador de milhares 2 3 10 3" xfId="2447"/>
    <cellStyle name="Separador de milhares 2 3 2" xfId="1948"/>
    <cellStyle name="Separador de milhares 2 3 2 2" xfId="1949"/>
    <cellStyle name="Separador de milhares 2 3 2 2 2" xfId="1950"/>
    <cellStyle name="Separador de milhares 2 3 2 2 2 2" xfId="2452"/>
    <cellStyle name="Separador de milhares 2 3 2 2 3" xfId="2451"/>
    <cellStyle name="Separador de milhares 2 3 2 3" xfId="2450"/>
    <cellStyle name="Separador de milhares 2 3 3" xfId="1951"/>
    <cellStyle name="Separador de milhares 2 3 3 2" xfId="1952"/>
    <cellStyle name="Separador de milhares 2 3 3 2 2" xfId="1953"/>
    <cellStyle name="Separador de milhares 2 3 3 2 2 2" xfId="2455"/>
    <cellStyle name="Separador de milhares 2 3 3 2 3" xfId="2454"/>
    <cellStyle name="Separador de milhares 2 3 3 3" xfId="2453"/>
    <cellStyle name="Separador de milhares 2 3 4" xfId="1954"/>
    <cellStyle name="Separador de milhares 2 3 4 2" xfId="1955"/>
    <cellStyle name="Separador de milhares 2 3 4 2 2" xfId="1956"/>
    <cellStyle name="Separador de milhares 2 3 4 2 2 2" xfId="2458"/>
    <cellStyle name="Separador de milhares 2 3 4 2 3" xfId="2457"/>
    <cellStyle name="Separador de milhares 2 3 4 3" xfId="2456"/>
    <cellStyle name="Separador de milhares 2 3 5" xfId="1957"/>
    <cellStyle name="Separador de milhares 2 3 5 2" xfId="1958"/>
    <cellStyle name="Separador de milhares 2 3 5 2 2" xfId="1959"/>
    <cellStyle name="Separador de milhares 2 3 5 2 2 2" xfId="2461"/>
    <cellStyle name="Separador de milhares 2 3 5 2 3" xfId="2460"/>
    <cellStyle name="Separador de milhares 2 3 5 3" xfId="2459"/>
    <cellStyle name="Separador de milhares 2 3 6" xfId="1960"/>
    <cellStyle name="Separador de milhares 2 3 6 2" xfId="1961"/>
    <cellStyle name="Separador de milhares 2 3 6 2 2" xfId="1962"/>
    <cellStyle name="Separador de milhares 2 3 6 2 2 2" xfId="2464"/>
    <cellStyle name="Separador de milhares 2 3 6 2 3" xfId="2463"/>
    <cellStyle name="Separador de milhares 2 3 6 3" xfId="2462"/>
    <cellStyle name="Separador de milhares 2 3 7" xfId="1963"/>
    <cellStyle name="Separador de milhares 2 3 7 2" xfId="1964"/>
    <cellStyle name="Separador de milhares 2 3 7 2 2" xfId="1965"/>
    <cellStyle name="Separador de milhares 2 3 7 2 2 2" xfId="2467"/>
    <cellStyle name="Separador de milhares 2 3 7 2 3" xfId="2466"/>
    <cellStyle name="Separador de milhares 2 3 7 3" xfId="2465"/>
    <cellStyle name="Separador de milhares 2 3 8" xfId="1966"/>
    <cellStyle name="Separador de milhares 2 3 8 2" xfId="1967"/>
    <cellStyle name="Separador de milhares 2 3 8 2 2" xfId="1968"/>
    <cellStyle name="Separador de milhares 2 3 8 2 2 2" xfId="2470"/>
    <cellStyle name="Separador de milhares 2 3 8 2 3" xfId="2469"/>
    <cellStyle name="Separador de milhares 2 3 8 3" xfId="2468"/>
    <cellStyle name="Separador de milhares 2 3 9" xfId="1969"/>
    <cellStyle name="Separador de milhares 2 3 9 2" xfId="1970"/>
    <cellStyle name="Separador de milhares 2 3 9 2 2" xfId="1971"/>
    <cellStyle name="Separador de milhares 2 3 9 2 2 2" xfId="2473"/>
    <cellStyle name="Separador de milhares 2 3 9 2 3" xfId="2472"/>
    <cellStyle name="Separador de milhares 2 3 9 3" xfId="2471"/>
    <cellStyle name="Separador de milhares 2 4" xfId="1972"/>
    <cellStyle name="Separador de milhares 2 4 2" xfId="1973"/>
    <cellStyle name="Separador de milhares 2 4 2 2" xfId="1974"/>
    <cellStyle name="Separador de milhares 2 4 2 2 2" xfId="2476"/>
    <cellStyle name="Separador de milhares 2 4 2 3" xfId="2475"/>
    <cellStyle name="Separador de milhares 2 4 3" xfId="1975"/>
    <cellStyle name="Separador de milhares 2 4 3 2" xfId="2477"/>
    <cellStyle name="Separador de milhares 2 4 4" xfId="2474"/>
    <cellStyle name="Separador de milhares 2 5" xfId="1976"/>
    <cellStyle name="Separador de milhares 2 5 2" xfId="1977"/>
    <cellStyle name="Separador de milhares 2 5 2 2" xfId="1978"/>
    <cellStyle name="Separador de milhares 2 5 2 2 2" xfId="2480"/>
    <cellStyle name="Separador de milhares 2 5 2 3" xfId="2479"/>
    <cellStyle name="Separador de milhares 2 5 3" xfId="2478"/>
    <cellStyle name="Separador de milhares 2 6" xfId="1979"/>
    <cellStyle name="Separador de milhares 2 6 2" xfId="1980"/>
    <cellStyle name="Separador de milhares 2 6 2 2" xfId="1981"/>
    <cellStyle name="Separador de milhares 2 6 2 2 2" xfId="2483"/>
    <cellStyle name="Separador de milhares 2 6 2 3" xfId="2482"/>
    <cellStyle name="Separador de milhares 2 6 3" xfId="2481"/>
    <cellStyle name="Separador de milhares 2 7" xfId="1982"/>
    <cellStyle name="Separador de milhares 2 7 2" xfId="1983"/>
    <cellStyle name="Separador de milhares 2 7 2 2" xfId="1984"/>
    <cellStyle name="Separador de milhares 2 7 2 2 2" xfId="2486"/>
    <cellStyle name="Separador de milhares 2 7 2 3" xfId="2485"/>
    <cellStyle name="Separador de milhares 2 7 3" xfId="2484"/>
    <cellStyle name="Separador de milhares 2 8" xfId="1985"/>
    <cellStyle name="Separador de milhares 2 8 2" xfId="1986"/>
    <cellStyle name="Separador de milhares 2 8 2 2" xfId="1987"/>
    <cellStyle name="Separador de milhares 2 8 2 2 2" xfId="2489"/>
    <cellStyle name="Separador de milhares 2 8 2 3" xfId="2488"/>
    <cellStyle name="Separador de milhares 2 8 3" xfId="2487"/>
    <cellStyle name="Separador de milhares 2 9" xfId="1988"/>
    <cellStyle name="Separador de milhares 2 9 2" xfId="1989"/>
    <cellStyle name="Separador de milhares 2 9 2 2" xfId="1990"/>
    <cellStyle name="Separador de milhares 2 9 2 2 2" xfId="2492"/>
    <cellStyle name="Separador de milhares 2 9 2 3" xfId="2491"/>
    <cellStyle name="Separador de milhares 2 9 3" xfId="2490"/>
    <cellStyle name="Separador de milhares 2_1.0-MC-Adm_Obra" xfId="1991"/>
    <cellStyle name="Separador de milhares 21" xfId="1992"/>
    <cellStyle name="Separador de milhares 21 2" xfId="1993"/>
    <cellStyle name="Separador de milhares 21 2 2" xfId="2494"/>
    <cellStyle name="Separador de milhares 21 3" xfId="2493"/>
    <cellStyle name="Separador de milhares 26" xfId="1994"/>
    <cellStyle name="Separador de milhares 26 2" xfId="1995"/>
    <cellStyle name="Separador de milhares 26 2 2" xfId="2496"/>
    <cellStyle name="Separador de milhares 26 3" xfId="2495"/>
    <cellStyle name="Separador de milhares 3" xfId="108"/>
    <cellStyle name="Separador de milhares 3 10" xfId="1996"/>
    <cellStyle name="Separador de milhares 3 11" xfId="1997"/>
    <cellStyle name="Separador de milhares 3 12" xfId="1998"/>
    <cellStyle name="Separador de milhares 3 12 2" xfId="1999"/>
    <cellStyle name="Separador de milhares 3 12 2 2" xfId="2000"/>
    <cellStyle name="Separador de milhares 3 12 2 2 2" xfId="2499"/>
    <cellStyle name="Separador de milhares 3 12 2 3" xfId="2498"/>
    <cellStyle name="Separador de milhares 3 12 3" xfId="2497"/>
    <cellStyle name="Separador de milhares 3 13" xfId="2001"/>
    <cellStyle name="Separador de milhares 3 13 2" xfId="2002"/>
    <cellStyle name="Separador de milhares 3 13 2 2" xfId="2501"/>
    <cellStyle name="Separador de milhares 3 13 3" xfId="2500"/>
    <cellStyle name="Separador de milhares 3 14" xfId="2003"/>
    <cellStyle name="Separador de milhares 3 14 2" xfId="2502"/>
    <cellStyle name="Separador de milhares 3 15" xfId="2004"/>
    <cellStyle name="Separador de milhares 3 15 2" xfId="2503"/>
    <cellStyle name="Separador de milhares 3 16" xfId="2206"/>
    <cellStyle name="Separador de milhares 3 2" xfId="137"/>
    <cellStyle name="Separador de milhares 3 2 2" xfId="2005"/>
    <cellStyle name="Separador de milhares 3 2 3" xfId="2220"/>
    <cellStyle name="Separador de milhares 3 3" xfId="2006"/>
    <cellStyle name="Separador de milhares 3 4" xfId="2007"/>
    <cellStyle name="Separador de milhares 3 5" xfId="2008"/>
    <cellStyle name="Separador de milhares 3 6" xfId="2009"/>
    <cellStyle name="Separador de milhares 3 7" xfId="2010"/>
    <cellStyle name="Separador de milhares 3 8" xfId="2011"/>
    <cellStyle name="Separador de milhares 3 9" xfId="2012"/>
    <cellStyle name="Separador de milhares 3_1.0-MC-Adm_Obra" xfId="2013"/>
    <cellStyle name="Separador de milhares 4" xfId="109"/>
    <cellStyle name="Separador de milhares 4 2" xfId="138"/>
    <cellStyle name="Separador de milhares 4 2 2" xfId="2016"/>
    <cellStyle name="Separador de milhares 4 2 2 2" xfId="2506"/>
    <cellStyle name="Separador de milhares 4 2 3" xfId="2015"/>
    <cellStyle name="Separador de milhares 4 2 3 2" xfId="2505"/>
    <cellStyle name="Separador de milhares 4 2 4" xfId="2221"/>
    <cellStyle name="Separador de milhares 4 3" xfId="2014"/>
    <cellStyle name="Separador de milhares 4 3 2" xfId="2504"/>
    <cellStyle name="Separador de milhares 4 4" xfId="2207"/>
    <cellStyle name="Separador de milhares 40" xfId="2017"/>
    <cellStyle name="Separador de milhares 40 2" xfId="2018"/>
    <cellStyle name="Separador de milhares 40 2 2" xfId="2508"/>
    <cellStyle name="Separador de milhares 40 3" xfId="2507"/>
    <cellStyle name="Separador de milhares 41" xfId="2019"/>
    <cellStyle name="Separador de milhares 41 2" xfId="2020"/>
    <cellStyle name="Separador de milhares 41 2 2" xfId="2510"/>
    <cellStyle name="Separador de milhares 41 3" xfId="2509"/>
    <cellStyle name="Separador de milhares 5" xfId="2021"/>
    <cellStyle name="Separador de milhares 5 2" xfId="2022"/>
    <cellStyle name="Separador de milhares 5 2 2" xfId="2023"/>
    <cellStyle name="Separador de milhares 5 2 2 2" xfId="2024"/>
    <cellStyle name="Separador de milhares 5 2 2 2 2" xfId="2514"/>
    <cellStyle name="Separador de milhares 5 2 2 3" xfId="2513"/>
    <cellStyle name="Separador de milhares 5 2 3" xfId="2025"/>
    <cellStyle name="Separador de milhares 5 2 3 2" xfId="2515"/>
    <cellStyle name="Separador de milhares 5 2 4" xfId="2512"/>
    <cellStyle name="Separador de milhares 5 3" xfId="2026"/>
    <cellStyle name="Separador de milhares 5 4" xfId="2027"/>
    <cellStyle name="Separador de milhares 5 4 2" xfId="2516"/>
    <cellStyle name="Separador de milhares 5 5" xfId="2511"/>
    <cellStyle name="Separador de milhares 5_1.0-MC-Adm_Obra" xfId="2028"/>
    <cellStyle name="Separador de milhares 55" xfId="2029"/>
    <cellStyle name="Separador de milhares 55 2" xfId="2030"/>
    <cellStyle name="Separador de milhares 55 2 2" xfId="2518"/>
    <cellStyle name="Separador de milhares 55 3" xfId="2517"/>
    <cellStyle name="Separador de milhares 58" xfId="2031"/>
    <cellStyle name="Separador de milhares 58 2" xfId="2032"/>
    <cellStyle name="Separador de milhares 58 2 2" xfId="2520"/>
    <cellStyle name="Separador de milhares 58 3" xfId="2519"/>
    <cellStyle name="Separador de milhares 6" xfId="2033"/>
    <cellStyle name="Separador de milhares 6 2" xfId="2034"/>
    <cellStyle name="Separador de milhares 6 2 2" xfId="2035"/>
    <cellStyle name="Separador de milhares 6 2 2 2" xfId="2523"/>
    <cellStyle name="Separador de milhares 6 2 3" xfId="2522"/>
    <cellStyle name="Separador de milhares 6 3" xfId="2036"/>
    <cellStyle name="Separador de milhares 6 3 2" xfId="2524"/>
    <cellStyle name="Separador de milhares 6 4" xfId="2521"/>
    <cellStyle name="Separador de milhares 7" xfId="2037"/>
    <cellStyle name="Separador de milhares 7 2" xfId="2038"/>
    <cellStyle name="Separador de milhares 7 2 2" xfId="2526"/>
    <cellStyle name="Separador de milhares 7 3" xfId="2525"/>
    <cellStyle name="Separador de milhares 8" xfId="2039"/>
    <cellStyle name="Separador de milhares 9" xfId="2040"/>
    <cellStyle name="Separador de milhares 9 2" xfId="2041"/>
    <cellStyle name="Separador de milhares 9 2 2" xfId="2528"/>
    <cellStyle name="Separador de milhares 9 3" xfId="2527"/>
    <cellStyle name="subhead" xfId="2042"/>
    <cellStyle name="SUBTOTAIS" xfId="2043"/>
    <cellStyle name="SUMA PARCIAL" xfId="2044"/>
    <cellStyle name="Texto de advertencia" xfId="2045"/>
    <cellStyle name="Texto de Aviso 2" xfId="110"/>
    <cellStyle name="Texto de Aviso 3" xfId="2046"/>
    <cellStyle name="Texto Explicativo 2" xfId="111"/>
    <cellStyle name="Texto Explicativo 3" xfId="2047"/>
    <cellStyle name="Title" xfId="112"/>
    <cellStyle name="Title 2" xfId="2048"/>
    <cellStyle name="Título 1 1" xfId="2049"/>
    <cellStyle name="Título 1 1 1" xfId="2050"/>
    <cellStyle name="Título 1 1 10" xfId="2051"/>
    <cellStyle name="Título 1 1 11" xfId="2052"/>
    <cellStyle name="Título 1 1 12" xfId="2053"/>
    <cellStyle name="Título 1 1 2" xfId="2054"/>
    <cellStyle name="Título 1 1 3" xfId="2055"/>
    <cellStyle name="Título 1 1 4" xfId="2056"/>
    <cellStyle name="Título 1 1 5" xfId="2057"/>
    <cellStyle name="Título 1 1 6" xfId="2058"/>
    <cellStyle name="Título 1 1 7" xfId="2059"/>
    <cellStyle name="Título 1 1 8" xfId="2060"/>
    <cellStyle name="Título 1 1 9" xfId="2061"/>
    <cellStyle name="Título 1 2" xfId="114"/>
    <cellStyle name="Título 1 2 2" xfId="2062"/>
    <cellStyle name="Título 1 3" xfId="2063"/>
    <cellStyle name="Título 2 2" xfId="115"/>
    <cellStyle name="Título 2 3" xfId="2064"/>
    <cellStyle name="Título 3 2" xfId="116"/>
    <cellStyle name="Título 3 2 2" xfId="2065"/>
    <cellStyle name="Título 3 3" xfId="2066"/>
    <cellStyle name="Título 4 2" xfId="117"/>
    <cellStyle name="Título 4 3" xfId="2067"/>
    <cellStyle name="Título 5" xfId="113"/>
    <cellStyle name="Título 5 2" xfId="2068"/>
    <cellStyle name="Titulo1" xfId="2069"/>
    <cellStyle name="Titulo2" xfId="2070"/>
    <cellStyle name="TITULOS" xfId="2071"/>
    <cellStyle name="Total 2" xfId="118"/>
    <cellStyle name="Total 2 2" xfId="2073"/>
    <cellStyle name="Total 2 2 2" xfId="2530"/>
    <cellStyle name="Total 2 3" xfId="2072"/>
    <cellStyle name="Total 2 3 2" xfId="2529"/>
    <cellStyle name="Total 3" xfId="2074"/>
    <cellStyle name="V¡rgula" xfId="2075"/>
    <cellStyle name="V¡rgula0" xfId="2076"/>
    <cellStyle name="Verificar Célula" xfId="2077"/>
    <cellStyle name="Vírgula" xfId="3" builtinId="3"/>
    <cellStyle name="Vírgula 10" xfId="2079"/>
    <cellStyle name="Vírgula 10 2" xfId="2080"/>
    <cellStyle name="Vírgula 10 2 2" xfId="2081"/>
    <cellStyle name="Vírgula 10 2 2 2" xfId="2534"/>
    <cellStyle name="Vírgula 10 2 3" xfId="2533"/>
    <cellStyle name="Vírgula 10 3" xfId="2082"/>
    <cellStyle name="Vírgula 10 3 2" xfId="2535"/>
    <cellStyle name="Vírgula 10 4" xfId="2532"/>
    <cellStyle name="Vírgula 11" xfId="2083"/>
    <cellStyle name="Vírgula 11 2" xfId="2084"/>
    <cellStyle name="Vírgula 11 2 2" xfId="2537"/>
    <cellStyle name="Vírgula 11 3" xfId="2536"/>
    <cellStyle name="Vírgula 12" xfId="2085"/>
    <cellStyle name="Vírgula 12 2" xfId="2086"/>
    <cellStyle name="Vírgula 12 2 2" xfId="2539"/>
    <cellStyle name="Vírgula 12 3" xfId="2538"/>
    <cellStyle name="Vírgula 13" xfId="2087"/>
    <cellStyle name="Vírgula 13 2" xfId="2088"/>
    <cellStyle name="Vírgula 13 2 2" xfId="2541"/>
    <cellStyle name="Vírgula 13 3" xfId="2540"/>
    <cellStyle name="Vírgula 14" xfId="2089"/>
    <cellStyle name="Vírgula 14 2" xfId="2090"/>
    <cellStyle name="Vírgula 14 2 2" xfId="2543"/>
    <cellStyle name="Vírgula 14 3" xfId="2542"/>
    <cellStyle name="Vírgula 15" xfId="2091"/>
    <cellStyle name="Vírgula 15 2" xfId="2092"/>
    <cellStyle name="Vírgula 15 2 2" xfId="2545"/>
    <cellStyle name="Vírgula 15 3" xfId="2544"/>
    <cellStyle name="Vírgula 16" xfId="2078"/>
    <cellStyle name="Vírgula 16 2" xfId="2531"/>
    <cellStyle name="Vírgula 17" xfId="150"/>
    <cellStyle name="Vírgula 17 2" xfId="2228"/>
    <cellStyle name="Vírgula 18" xfId="2185"/>
    <cellStyle name="Vírgula 2" xfId="120"/>
    <cellStyle name="Vírgula 2 2" xfId="121"/>
    <cellStyle name="Vírgula 2 2 2" xfId="122"/>
    <cellStyle name="Vírgula 2 2 2 2" xfId="142"/>
    <cellStyle name="Vírgula 2 2 2 2 2" xfId="2225"/>
    <cellStyle name="Vírgula 2 2 2 3" xfId="2093"/>
    <cellStyle name="Vírgula 2 2 2 3 2" xfId="2546"/>
    <cellStyle name="Vírgula 2 2 2 4" xfId="2211"/>
    <cellStyle name="Vírgula 2 2 3" xfId="141"/>
    <cellStyle name="Vírgula 2 2 3 2" xfId="2224"/>
    <cellStyle name="Vírgula 2 2 4" xfId="2210"/>
    <cellStyle name="Vírgula 2 3" xfId="5"/>
    <cellStyle name="Vírgula 2 3 2" xfId="140"/>
    <cellStyle name="Vírgula 2 3 2 2" xfId="2095"/>
    <cellStyle name="Vírgula 2 3 2 2 2" xfId="2548"/>
    <cellStyle name="Vírgula 2 3 2 3" xfId="2223"/>
    <cellStyle name="Vírgula 2 3 3" xfId="2094"/>
    <cellStyle name="Vírgula 2 3 3 2" xfId="2547"/>
    <cellStyle name="Vírgula 2 3 4" xfId="2187"/>
    <cellStyle name="Vírgula 2 4" xfId="2096"/>
    <cellStyle name="Vírgula 2 4 2" xfId="2549"/>
    <cellStyle name="Vírgula 2 5" xfId="2209"/>
    <cellStyle name="Vírgula 3" xfId="123"/>
    <cellStyle name="Vírgula 3 2" xfId="143"/>
    <cellStyle name="Vírgula 3 2 2" xfId="2099"/>
    <cellStyle name="Vírgula 3 2 2 2" xfId="2100"/>
    <cellStyle name="Vírgula 3 2 2 2 2" xfId="2101"/>
    <cellStyle name="Vírgula 3 2 2 2 2 2" xfId="2102"/>
    <cellStyle name="Vírgula 3 2 2 2 2 2 2" xfId="2555"/>
    <cellStyle name="Vírgula 3 2 2 2 2 3" xfId="2554"/>
    <cellStyle name="Vírgula 3 2 2 2 3" xfId="2103"/>
    <cellStyle name="Vírgula 3 2 2 2 3 2" xfId="2556"/>
    <cellStyle name="Vírgula 3 2 2 2 4" xfId="2553"/>
    <cellStyle name="Vírgula 3 2 2 3" xfId="2104"/>
    <cellStyle name="Vírgula 3 2 2 3 2" xfId="2105"/>
    <cellStyle name="Vírgula 3 2 2 3 2 2" xfId="2106"/>
    <cellStyle name="Vírgula 3 2 2 3 2 2 2" xfId="2559"/>
    <cellStyle name="Vírgula 3 2 2 3 2 3" xfId="2558"/>
    <cellStyle name="Vírgula 3 2 2 3 3" xfId="2107"/>
    <cellStyle name="Vírgula 3 2 2 3 3 2" xfId="2560"/>
    <cellStyle name="Vírgula 3 2 2 3 4" xfId="2557"/>
    <cellStyle name="Vírgula 3 2 2 4" xfId="2108"/>
    <cellStyle name="Vírgula 3 2 2 4 2" xfId="2109"/>
    <cellStyle name="Vírgula 3 2 2 4 2 2" xfId="2562"/>
    <cellStyle name="Vírgula 3 2 2 4 3" xfId="2561"/>
    <cellStyle name="Vírgula 3 2 2 5" xfId="2110"/>
    <cellStyle name="Vírgula 3 2 2 5 2" xfId="2563"/>
    <cellStyle name="Vírgula 3 2 2 6" xfId="2552"/>
    <cellStyle name="Vírgula 3 2 3" xfId="2111"/>
    <cellStyle name="Vírgula 3 2 3 2" xfId="2112"/>
    <cellStyle name="Vírgula 3 2 3 2 2" xfId="2113"/>
    <cellStyle name="Vírgula 3 2 3 2 2 2" xfId="2566"/>
    <cellStyle name="Vírgula 3 2 3 2 3" xfId="2565"/>
    <cellStyle name="Vírgula 3 2 3 3" xfId="2114"/>
    <cellStyle name="Vírgula 3 2 3 3 2" xfId="2567"/>
    <cellStyle name="Vírgula 3 2 3 4" xfId="2564"/>
    <cellStyle name="Vírgula 3 2 4" xfId="2115"/>
    <cellStyle name="Vírgula 3 2 4 2" xfId="2116"/>
    <cellStyle name="Vírgula 3 2 4 2 2" xfId="2117"/>
    <cellStyle name="Vírgula 3 2 4 2 2 2" xfId="2570"/>
    <cellStyle name="Vírgula 3 2 4 2 3" xfId="2569"/>
    <cellStyle name="Vírgula 3 2 4 3" xfId="2118"/>
    <cellStyle name="Vírgula 3 2 4 3 2" xfId="2571"/>
    <cellStyle name="Vírgula 3 2 4 4" xfId="2568"/>
    <cellStyle name="Vírgula 3 2 5" xfId="2119"/>
    <cellStyle name="Vírgula 3 2 5 2" xfId="2120"/>
    <cellStyle name="Vírgula 3 2 5 2 2" xfId="2573"/>
    <cellStyle name="Vírgula 3 2 5 3" xfId="2572"/>
    <cellStyle name="Vírgula 3 2 6" xfId="2121"/>
    <cellStyle name="Vírgula 3 2 6 2" xfId="2574"/>
    <cellStyle name="Vírgula 3 2 7" xfId="2098"/>
    <cellStyle name="Vírgula 3 2 7 2" xfId="2551"/>
    <cellStyle name="Vírgula 3 2 8" xfId="2226"/>
    <cellStyle name="Vírgula 3 3" xfId="2122"/>
    <cellStyle name="Vírgula 3 3 2" xfId="2123"/>
    <cellStyle name="Vírgula 3 3 2 2" xfId="2124"/>
    <cellStyle name="Vírgula 3 3 2 2 2" xfId="2125"/>
    <cellStyle name="Vírgula 3 3 2 2 2 2" xfId="2578"/>
    <cellStyle name="Vírgula 3 3 2 2 3" xfId="2577"/>
    <cellStyle name="Vírgula 3 3 2 3" xfId="2126"/>
    <cellStyle name="Vírgula 3 3 2 3 2" xfId="2579"/>
    <cellStyle name="Vírgula 3 3 2 4" xfId="2576"/>
    <cellStyle name="Vírgula 3 3 3" xfId="2127"/>
    <cellStyle name="Vírgula 3 3 3 2" xfId="2128"/>
    <cellStyle name="Vírgula 3 3 3 2 2" xfId="2129"/>
    <cellStyle name="Vírgula 3 3 3 2 2 2" xfId="2582"/>
    <cellStyle name="Vírgula 3 3 3 2 3" xfId="2581"/>
    <cellStyle name="Vírgula 3 3 3 3" xfId="2130"/>
    <cellStyle name="Vírgula 3 3 3 3 2" xfId="2583"/>
    <cellStyle name="Vírgula 3 3 3 4" xfId="2580"/>
    <cellStyle name="Vírgula 3 3 4" xfId="2131"/>
    <cellStyle name="Vírgula 3 3 4 2" xfId="2132"/>
    <cellStyle name="Vírgula 3 3 4 2 2" xfId="2585"/>
    <cellStyle name="Vírgula 3 3 4 3" xfId="2584"/>
    <cellStyle name="Vírgula 3 3 5" xfId="2133"/>
    <cellStyle name="Vírgula 3 3 5 2" xfId="2586"/>
    <cellStyle name="Vírgula 3 3 6" xfId="2575"/>
    <cellStyle name="Vírgula 3 4" xfId="2134"/>
    <cellStyle name="Vírgula 3 4 2" xfId="2135"/>
    <cellStyle name="Vírgula 3 4 2 2" xfId="2136"/>
    <cellStyle name="Vírgula 3 4 2 2 2" xfId="2589"/>
    <cellStyle name="Vírgula 3 4 2 3" xfId="2588"/>
    <cellStyle name="Vírgula 3 4 3" xfId="2137"/>
    <cellStyle name="Vírgula 3 4 3 2" xfId="2590"/>
    <cellStyle name="Vírgula 3 4 4" xfId="2587"/>
    <cellStyle name="Vírgula 3 5" xfId="2138"/>
    <cellStyle name="Vírgula 3 5 2" xfId="2139"/>
    <cellStyle name="Vírgula 3 5 2 2" xfId="2140"/>
    <cellStyle name="Vírgula 3 5 2 2 2" xfId="2593"/>
    <cellStyle name="Vírgula 3 5 2 3" xfId="2592"/>
    <cellStyle name="Vírgula 3 5 3" xfId="2141"/>
    <cellStyle name="Vírgula 3 5 3 2" xfId="2594"/>
    <cellStyle name="Vírgula 3 5 4" xfId="2591"/>
    <cellStyle name="Vírgula 3 6" xfId="2142"/>
    <cellStyle name="Vírgula 3 6 2" xfId="2143"/>
    <cellStyle name="Vírgula 3 6 2 2" xfId="2596"/>
    <cellStyle name="Vírgula 3 6 3" xfId="2595"/>
    <cellStyle name="Vírgula 3 7" xfId="2144"/>
    <cellStyle name="Vírgula 3 7 2" xfId="2597"/>
    <cellStyle name="Vírgula 3 8" xfId="2097"/>
    <cellStyle name="Vírgula 3 8 2" xfId="2550"/>
    <cellStyle name="Vírgula 3 9" xfId="2212"/>
    <cellStyle name="Vírgula 4" xfId="124"/>
    <cellStyle name="Vírgula 4 2" xfId="144"/>
    <cellStyle name="Vírgula 4 2 2" xfId="2146"/>
    <cellStyle name="Vírgula 4 2 2 2" xfId="9"/>
    <cellStyle name="Vírgula 4 2 2 2 2" xfId="2188"/>
    <cellStyle name="Vírgula 4 2 2 3" xfId="2599"/>
    <cellStyle name="Vírgula 4 2 3" xfId="2145"/>
    <cellStyle name="Vírgula 4 2 3 2" xfId="2598"/>
    <cellStyle name="Vírgula 4 2 4" xfId="2227"/>
    <cellStyle name="Vírgula 4 3" xfId="2147"/>
    <cellStyle name="Vírgula 4 3 2" xfId="2600"/>
    <cellStyle name="Vírgula 4 4" xfId="2148"/>
    <cellStyle name="Vírgula 4 4 2" xfId="2601"/>
    <cellStyle name="Vírgula 4 5" xfId="2213"/>
    <cellStyle name="Vírgula 5" xfId="139"/>
    <cellStyle name="Vírgula 5 2" xfId="2150"/>
    <cellStyle name="Vírgula 5 2 2" xfId="2151"/>
    <cellStyle name="Vírgula 5 2 2 2" xfId="2604"/>
    <cellStyle name="Vírgula 5 2 3" xfId="2603"/>
    <cellStyle name="Vírgula 5 3" xfId="2152"/>
    <cellStyle name="Vírgula 5 3 2" xfId="2605"/>
    <cellStyle name="Vírgula 5 4" xfId="2149"/>
    <cellStyle name="Vírgula 5 4 2" xfId="2602"/>
    <cellStyle name="Vírgula 5 5" xfId="2222"/>
    <cellStyle name="Vírgula 6" xfId="119"/>
    <cellStyle name="Vírgula 6 2" xfId="2154"/>
    <cellStyle name="Vírgula 6 2 2" xfId="2607"/>
    <cellStyle name="Vírgula 6 2 3 4" xfId="4"/>
    <cellStyle name="Vírgula 6 2 3 4 2" xfId="2186"/>
    <cellStyle name="Vírgula 6 3" xfId="2153"/>
    <cellStyle name="Vírgula 6 3 2" xfId="2606"/>
    <cellStyle name="Vírgula 6 4" xfId="2208"/>
    <cellStyle name="Vírgula 7" xfId="2155"/>
    <cellStyle name="Vírgula 7 2" xfId="2156"/>
    <cellStyle name="Vírgula 7 2 2" xfId="2157"/>
    <cellStyle name="Vírgula 7 2 2 2" xfId="2158"/>
    <cellStyle name="Vírgula 7 2 2 2 2" xfId="2611"/>
    <cellStyle name="Vírgula 7 2 2 3" xfId="2610"/>
    <cellStyle name="Vírgula 7 2 3" xfId="2159"/>
    <cellStyle name="Vírgula 7 2 3 2" xfId="2612"/>
    <cellStyle name="Vírgula 7 2 4" xfId="2609"/>
    <cellStyle name="Vírgula 7 3" xfId="2160"/>
    <cellStyle name="Vírgula 7 3 2" xfId="2161"/>
    <cellStyle name="Vírgula 7 3 2 2" xfId="2162"/>
    <cellStyle name="Vírgula 7 3 2 2 2" xfId="2615"/>
    <cellStyle name="Vírgula 7 3 2 3" xfId="2614"/>
    <cellStyle name="Vírgula 7 3 3" xfId="2163"/>
    <cellStyle name="Vírgula 7 3 3 2" xfId="2616"/>
    <cellStyle name="Vírgula 7 3 4" xfId="2613"/>
    <cellStyle name="Vírgula 7 4" xfId="2164"/>
    <cellStyle name="Vírgula 7 4 2" xfId="2165"/>
    <cellStyle name="Vírgula 7 4 2 2" xfId="2618"/>
    <cellStyle name="Vírgula 7 4 3" xfId="2617"/>
    <cellStyle name="Vírgula 7 5" xfId="2166"/>
    <cellStyle name="Vírgula 7 5 2" xfId="2619"/>
    <cellStyle name="Vírgula 7 6" xfId="2608"/>
    <cellStyle name="Vírgula 8" xfId="2167"/>
    <cellStyle name="Vírgula 8 2" xfId="2168"/>
    <cellStyle name="Vírgula 8 2 2" xfId="2169"/>
    <cellStyle name="Vírgula 8 2 2 2" xfId="2622"/>
    <cellStyle name="Vírgula 8 2 3" xfId="2621"/>
    <cellStyle name="Vírgula 8 3" xfId="2170"/>
    <cellStyle name="Vírgula 8 3 2" xfId="2623"/>
    <cellStyle name="Vírgula 8 4" xfId="2620"/>
    <cellStyle name="Vírgula 9" xfId="2171"/>
    <cellStyle name="Vírgula 9 2" xfId="2172"/>
    <cellStyle name="Vírgula 9 2 2" xfId="2625"/>
    <cellStyle name="Vírgula 9 3" xfId="2624"/>
    <cellStyle name="Vírgula0" xfId="2173"/>
    <cellStyle name="Vírgula0 2" xfId="2174"/>
    <cellStyle name="Vírgula0_Dados" xfId="2175"/>
    <cellStyle name="Warning Text" xfId="125"/>
  </cellStyles>
  <dxfs count="605">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7" tint="0.7999816888943144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colors>
    <mruColors>
      <color rgb="FFFDE9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689e50ddb465274b/Documentos/Banrisul/PLANILHA%20EL&#201;TRICA%20PUFAL%20-%204&#186;%20PAV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000545-2022%20Planilh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icitacoes-GLC/EDI/Entrada/Engenharia/2022/0000004-2022/Planilhas/004%20-%20Planilha%20Licita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Resumo"/>
      <sheetName val="Orçamento"/>
      <sheetName val="BDI"/>
      <sheetName val="Cronograma"/>
      <sheetName val="INSUMOSINAPI"/>
      <sheetName val="CPUSINAPI"/>
      <sheetName val="ORSE"/>
      <sheetName val=" CPUPROPRIAS"/>
    </sheetNames>
    <sheetDataSet>
      <sheetData sheetId="0"/>
      <sheetData sheetId="1"/>
      <sheetData sheetId="2"/>
      <sheetData sheetId="3"/>
      <sheetData sheetId="4"/>
      <sheetData sheetId="5"/>
      <sheetData sheetId="6"/>
      <sheetData sheetId="7">
        <row r="603">
          <cell r="D603" t="str">
            <v>Disjuntor termomagnetico bipolar 16 A, padrão DIN (Europeu - linha branca)</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Resumo"/>
      <sheetName val="Orçamento"/>
      <sheetName val="Cronograma Físico-Financeiro"/>
      <sheetName val="BDI GERAL"/>
      <sheetName val="BDI "/>
      <sheetName val="Elétrica antiga"/>
      <sheetName val="INSUMOSINAPI"/>
      <sheetName val="CPUSINAPI"/>
      <sheetName val="BDI Equipamentos"/>
      <sheetName val="ORSE"/>
      <sheetName val=" CPUPROPRIA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de Orçamento"/>
      <sheetName val="BDI"/>
      <sheetName val="Cronograma Físico Financeiro"/>
      <sheetName val="Cronograma Físico"/>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64"/>
  <sheetViews>
    <sheetView view="pageBreakPreview" zoomScale="130" zoomScaleNormal="130" zoomScaleSheetLayoutView="130" workbookViewId="0">
      <selection activeCell="A5" sqref="A5"/>
    </sheetView>
  </sheetViews>
  <sheetFormatPr defaultColWidth="0" defaultRowHeight="12.75"/>
  <cols>
    <col min="1" max="1" width="13.5703125" style="154" customWidth="1"/>
    <col min="2" max="2" width="12.28515625" style="221" hidden="1" customWidth="1"/>
    <col min="3" max="3" width="11.28515625" style="222" hidden="1" customWidth="1"/>
    <col min="4" max="5" width="11.42578125" style="223" hidden="1" customWidth="1"/>
    <col min="6" max="6" width="115.5703125" style="162" customWidth="1"/>
    <col min="7" max="7" width="7.85546875" style="224" customWidth="1"/>
    <col min="8" max="8" width="7.5703125" style="183" customWidth="1"/>
    <col min="9" max="9" width="15" style="167" customWidth="1"/>
    <col min="10" max="10" width="15" style="225" customWidth="1"/>
    <col min="11" max="11" width="19.28515625" style="226" hidden="1" customWidth="1"/>
    <col min="12" max="12" width="17.85546875" style="226" hidden="1" customWidth="1"/>
    <col min="13" max="13" width="15" style="226" customWidth="1"/>
    <col min="14" max="14" width="13.140625" style="161" hidden="1" customWidth="1"/>
    <col min="15" max="15" width="28.5703125" style="162" customWidth="1"/>
    <col min="16" max="16" width="12.140625" style="162" bestFit="1" customWidth="1"/>
    <col min="17" max="16384" width="0" style="162" hidden="1"/>
  </cols>
  <sheetData>
    <row r="1" spans="1:15" ht="24.95" customHeight="1">
      <c r="B1" s="155"/>
      <c r="C1" s="155"/>
      <c r="D1" s="155"/>
      <c r="E1" s="155"/>
      <c r="F1" s="155"/>
      <c r="G1" s="156"/>
      <c r="H1" s="155"/>
      <c r="I1" s="157"/>
      <c r="J1" s="158" t="s">
        <v>516</v>
      </c>
      <c r="K1" s="159">
        <v>0.21970000000000001</v>
      </c>
      <c r="L1" s="160"/>
      <c r="M1" s="159">
        <v>0.21970000000000001</v>
      </c>
    </row>
    <row r="2" spans="1:15" ht="15" customHeight="1">
      <c r="A2" s="163" t="s">
        <v>746</v>
      </c>
      <c r="B2" s="155"/>
      <c r="C2" s="164"/>
      <c r="D2" s="165"/>
      <c r="E2" s="165"/>
      <c r="F2" s="164"/>
      <c r="G2" s="166"/>
      <c r="H2" s="164"/>
      <c r="J2" s="168" t="s">
        <v>515</v>
      </c>
      <c r="K2" s="253">
        <v>0.12</v>
      </c>
      <c r="L2" s="169"/>
      <c r="M2" s="170">
        <v>0.12</v>
      </c>
    </row>
    <row r="3" spans="1:15" ht="15" customHeight="1">
      <c r="A3" s="164" t="s">
        <v>254</v>
      </c>
      <c r="B3" s="155"/>
      <c r="C3" s="164"/>
      <c r="D3" s="165"/>
      <c r="E3" s="165"/>
      <c r="F3" s="163"/>
      <c r="G3" s="166"/>
      <c r="H3" s="164"/>
      <c r="J3" s="168"/>
      <c r="K3" s="254"/>
      <c r="L3" s="169"/>
      <c r="M3" s="170"/>
    </row>
    <row r="4" spans="1:15" ht="15" customHeight="1">
      <c r="A4" s="164" t="s">
        <v>771</v>
      </c>
      <c r="B4" s="2"/>
      <c r="C4" s="2"/>
      <c r="D4" s="2"/>
      <c r="E4" s="2"/>
      <c r="F4" s="2"/>
      <c r="G4" s="166"/>
      <c r="H4" s="164"/>
      <c r="J4" s="252" t="s">
        <v>50</v>
      </c>
      <c r="K4" s="253">
        <v>1.1122000000000001</v>
      </c>
      <c r="L4" s="169"/>
      <c r="M4" s="170">
        <v>1.1122000000000001</v>
      </c>
    </row>
    <row r="5" spans="1:15" ht="20.100000000000001" customHeight="1">
      <c r="A5" s="164"/>
      <c r="B5" s="155"/>
      <c r="C5" s="164"/>
      <c r="D5" s="165"/>
      <c r="E5" s="165"/>
      <c r="F5" s="171" t="s">
        <v>579</v>
      </c>
      <c r="G5" s="166"/>
      <c r="H5" s="164"/>
      <c r="J5" s="252"/>
      <c r="K5" s="254"/>
      <c r="L5" s="169"/>
      <c r="M5" s="172" t="s">
        <v>744</v>
      </c>
      <c r="N5" s="2"/>
    </row>
    <row r="6" spans="1:15" ht="15" customHeight="1" thickBot="1">
      <c r="A6" s="164"/>
      <c r="B6" s="155"/>
      <c r="C6" s="164"/>
      <c r="D6" s="165"/>
      <c r="E6" s="165"/>
      <c r="F6" s="173"/>
      <c r="G6" s="166"/>
      <c r="H6" s="164"/>
      <c r="J6" s="174"/>
      <c r="K6" s="175"/>
      <c r="L6" s="175"/>
      <c r="M6" s="176" t="s">
        <v>745</v>
      </c>
      <c r="N6" s="2"/>
    </row>
    <row r="7" spans="1:15" ht="29.25" customHeight="1" thickBot="1">
      <c r="A7" s="258" t="s">
        <v>753</v>
      </c>
      <c r="B7" s="258"/>
      <c r="C7" s="258"/>
      <c r="D7" s="258"/>
      <c r="E7" s="258"/>
      <c r="F7" s="258"/>
      <c r="G7" s="258"/>
      <c r="H7" s="258"/>
      <c r="I7" s="258"/>
      <c r="J7" s="258"/>
      <c r="K7" s="258"/>
      <c r="L7" s="258"/>
      <c r="M7" s="258"/>
      <c r="N7" s="258"/>
    </row>
    <row r="8" spans="1:15" ht="29.25" customHeight="1">
      <c r="A8" s="177" t="s">
        <v>754</v>
      </c>
      <c r="B8" s="178"/>
      <c r="C8" s="177" t="s">
        <v>755</v>
      </c>
      <c r="D8" s="257"/>
      <c r="E8" s="257"/>
      <c r="F8" s="228"/>
      <c r="G8" s="177" t="s">
        <v>755</v>
      </c>
      <c r="H8" s="263"/>
      <c r="I8" s="263"/>
      <c r="J8" s="177" t="s">
        <v>756</v>
      </c>
      <c r="K8" s="177"/>
      <c r="L8" s="177"/>
      <c r="M8" s="228"/>
      <c r="N8" s="2"/>
    </row>
    <row r="9" spans="1:15" ht="29.25" customHeight="1" thickBot="1">
      <c r="A9" s="180" t="s">
        <v>757</v>
      </c>
      <c r="B9" s="181"/>
      <c r="C9" s="180" t="s">
        <v>758</v>
      </c>
      <c r="D9" s="181"/>
      <c r="E9" s="181"/>
      <c r="F9" s="95"/>
      <c r="G9" s="182" t="s">
        <v>760</v>
      </c>
      <c r="H9" s="264"/>
      <c r="I9" s="265"/>
      <c r="J9" s="265"/>
      <c r="K9" s="265"/>
      <c r="L9" s="265"/>
      <c r="M9" s="265"/>
      <c r="N9" s="2"/>
    </row>
    <row r="10" spans="1:15" ht="29.25" customHeight="1" thickBot="1">
      <c r="A10" s="258" t="s">
        <v>759</v>
      </c>
      <c r="B10" s="258"/>
      <c r="C10" s="258"/>
      <c r="D10" s="258"/>
      <c r="E10" s="258"/>
      <c r="F10" s="258"/>
      <c r="G10" s="258"/>
      <c r="H10" s="258"/>
      <c r="I10" s="258"/>
      <c r="J10" s="258"/>
      <c r="K10" s="258"/>
      <c r="L10" s="258"/>
      <c r="M10" s="258"/>
      <c r="N10" s="2"/>
    </row>
    <row r="11" spans="1:15" s="183" customFormat="1" ht="20.100000000000001" customHeight="1">
      <c r="A11" s="259" t="s">
        <v>0</v>
      </c>
      <c r="B11" s="259" t="s">
        <v>1</v>
      </c>
      <c r="C11" s="259" t="s">
        <v>2</v>
      </c>
      <c r="D11" s="261" t="s">
        <v>3</v>
      </c>
      <c r="E11" s="261" t="s">
        <v>592</v>
      </c>
      <c r="F11" s="259" t="s">
        <v>4</v>
      </c>
      <c r="G11" s="269" t="s">
        <v>6</v>
      </c>
      <c r="H11" s="255" t="s">
        <v>5</v>
      </c>
      <c r="I11" s="271" t="s">
        <v>244</v>
      </c>
      <c r="J11" s="271"/>
      <c r="K11" s="267" t="s">
        <v>243</v>
      </c>
      <c r="L11" s="268"/>
      <c r="M11" s="268"/>
      <c r="N11" s="1"/>
    </row>
    <row r="12" spans="1:15" s="183" customFormat="1" ht="13.5" thickBot="1">
      <c r="A12" s="260"/>
      <c r="B12" s="260"/>
      <c r="C12" s="260"/>
      <c r="D12" s="262"/>
      <c r="E12" s="266"/>
      <c r="F12" s="260"/>
      <c r="G12" s="270"/>
      <c r="H12" s="256"/>
      <c r="I12" s="59" t="s">
        <v>8</v>
      </c>
      <c r="J12" s="59" t="s">
        <v>9</v>
      </c>
      <c r="K12" s="60" t="s">
        <v>8</v>
      </c>
      <c r="L12" s="60" t="s">
        <v>9</v>
      </c>
      <c r="M12" s="61" t="s">
        <v>10</v>
      </c>
      <c r="N12" s="1" t="s">
        <v>7</v>
      </c>
    </row>
    <row r="13" spans="1:15" s="2" customFormat="1" ht="24.95" customHeight="1" thickBot="1">
      <c r="A13" s="24" t="s">
        <v>255</v>
      </c>
      <c r="B13" s="24" t="s">
        <v>271</v>
      </c>
      <c r="C13" s="24"/>
      <c r="D13" s="24"/>
      <c r="E13" s="25"/>
      <c r="F13" s="25" t="s">
        <v>256</v>
      </c>
      <c r="G13" s="26"/>
      <c r="H13" s="41"/>
      <c r="I13" s="42"/>
      <c r="J13" s="42"/>
      <c r="K13" s="43">
        <f>K15+K20+K23</f>
        <v>0</v>
      </c>
      <c r="L13" s="43">
        <f>L15+L20+L23</f>
        <v>0</v>
      </c>
      <c r="M13" s="44"/>
      <c r="N13" s="84" t="e">
        <f>M13/$M$647*100</f>
        <v>#DIV/0!</v>
      </c>
    </row>
    <row r="14" spans="1:15" s="3" customFormat="1" ht="15" customHeight="1">
      <c r="A14" s="20">
        <v>1</v>
      </c>
      <c r="B14" s="21"/>
      <c r="C14" s="21"/>
      <c r="D14" s="22"/>
      <c r="E14" s="22"/>
      <c r="F14" s="21" t="s">
        <v>267</v>
      </c>
      <c r="G14" s="23"/>
      <c r="H14" s="45"/>
      <c r="I14" s="46"/>
      <c r="J14" s="46"/>
      <c r="K14" s="47"/>
      <c r="L14" s="47"/>
      <c r="M14" s="48"/>
      <c r="N14" s="4"/>
    </row>
    <row r="15" spans="1:15" s="3" customFormat="1" ht="15" customHeight="1">
      <c r="A15" s="15" t="s">
        <v>40</v>
      </c>
      <c r="B15" s="16"/>
      <c r="C15" s="16"/>
      <c r="D15" s="13"/>
      <c r="E15" s="13"/>
      <c r="F15" s="12" t="s">
        <v>465</v>
      </c>
      <c r="G15" s="14"/>
      <c r="H15" s="49"/>
      <c r="I15" s="50"/>
      <c r="J15" s="50"/>
      <c r="K15" s="51">
        <f>SUBTOTAL(9,K16:K19)</f>
        <v>0</v>
      </c>
      <c r="L15" s="51">
        <f>SUBTOTAL(9,L16:L19)</f>
        <v>0</v>
      </c>
      <c r="M15" s="52">
        <f>SUBTOTAL(9,M16:M19)</f>
        <v>0</v>
      </c>
      <c r="N15" s="4" t="e">
        <f t="shared" ref="N15:N24" si="0">M15/$M$647*100</f>
        <v>#DIV/0!</v>
      </c>
      <c r="O15" s="2"/>
    </row>
    <row r="16" spans="1:15" s="2" customFormat="1" ht="15" customHeight="1">
      <c r="A16" s="17" t="s">
        <v>471</v>
      </c>
      <c r="B16" s="16" t="s">
        <v>12</v>
      </c>
      <c r="C16" s="16" t="s">
        <v>13</v>
      </c>
      <c r="D16" s="18">
        <v>93567</v>
      </c>
      <c r="E16" s="18" t="s">
        <v>593</v>
      </c>
      <c r="F16" s="19" t="s">
        <v>617</v>
      </c>
      <c r="G16" s="14">
        <v>3</v>
      </c>
      <c r="H16" s="49" t="s">
        <v>69</v>
      </c>
      <c r="I16" s="53" t="s">
        <v>585</v>
      </c>
      <c r="J16" s="229"/>
      <c r="K16" s="53" t="str">
        <f>I16</f>
        <v>xxx</v>
      </c>
      <c r="L16" s="54">
        <f>TRUNC(J16*G16,2)</f>
        <v>0</v>
      </c>
      <c r="M16" s="55">
        <f>L16</f>
        <v>0</v>
      </c>
      <c r="N16" s="4" t="e">
        <f t="shared" si="0"/>
        <v>#DIV/0!</v>
      </c>
    </row>
    <row r="17" spans="1:15" s="2" customFormat="1" ht="15" customHeight="1">
      <c r="A17" s="17" t="s">
        <v>472</v>
      </c>
      <c r="B17" s="16" t="s">
        <v>12</v>
      </c>
      <c r="C17" s="16" t="s">
        <v>13</v>
      </c>
      <c r="D17" s="18">
        <v>94295</v>
      </c>
      <c r="E17" s="18" t="s">
        <v>593</v>
      </c>
      <c r="F17" s="19" t="s">
        <v>618</v>
      </c>
      <c r="G17" s="14">
        <v>3</v>
      </c>
      <c r="H17" s="49" t="s">
        <v>69</v>
      </c>
      <c r="I17" s="53" t="s">
        <v>585</v>
      </c>
      <c r="J17" s="229"/>
      <c r="K17" s="53" t="str">
        <f>I17</f>
        <v>xxx</v>
      </c>
      <c r="L17" s="54">
        <f>TRUNC(J17*G17,2)</f>
        <v>0</v>
      </c>
      <c r="M17" s="55">
        <f>L17</f>
        <v>0</v>
      </c>
      <c r="N17" s="4" t="e">
        <f t="shared" si="0"/>
        <v>#DIV/0!</v>
      </c>
    </row>
    <row r="18" spans="1:15" s="2" customFormat="1" ht="15" customHeight="1">
      <c r="A18" s="17" t="s">
        <v>473</v>
      </c>
      <c r="B18" s="16" t="s">
        <v>12</v>
      </c>
      <c r="C18" s="16" t="s">
        <v>13</v>
      </c>
      <c r="D18" s="18">
        <v>101404</v>
      </c>
      <c r="E18" s="18" t="s">
        <v>593</v>
      </c>
      <c r="F18" s="19" t="s">
        <v>689</v>
      </c>
      <c r="G18" s="14">
        <v>3</v>
      </c>
      <c r="H18" s="49" t="s">
        <v>69</v>
      </c>
      <c r="I18" s="53" t="s">
        <v>585</v>
      </c>
      <c r="J18" s="229"/>
      <c r="K18" s="53" t="str">
        <f>I18</f>
        <v>xxx</v>
      </c>
      <c r="L18" s="54">
        <f>TRUNC(J18*G18,2)</f>
        <v>0</v>
      </c>
      <c r="M18" s="55">
        <f>L18</f>
        <v>0</v>
      </c>
      <c r="N18" s="4" t="e">
        <f t="shared" si="0"/>
        <v>#DIV/0!</v>
      </c>
    </row>
    <row r="19" spans="1:15" s="2" customFormat="1">
      <c r="A19" s="17" t="s">
        <v>480</v>
      </c>
      <c r="B19" s="16" t="s">
        <v>12</v>
      </c>
      <c r="C19" s="16" t="s">
        <v>11</v>
      </c>
      <c r="D19" s="18">
        <v>800002</v>
      </c>
      <c r="E19" s="18" t="s">
        <v>593</v>
      </c>
      <c r="F19" s="19" t="s">
        <v>371</v>
      </c>
      <c r="G19" s="14">
        <v>3</v>
      </c>
      <c r="H19" s="49" t="s">
        <v>69</v>
      </c>
      <c r="I19" s="53" t="s">
        <v>585</v>
      </c>
      <c r="J19" s="229"/>
      <c r="K19" s="53" t="str">
        <f>I19</f>
        <v>xxx</v>
      </c>
      <c r="L19" s="54">
        <f>TRUNC(J19*G19,2)</f>
        <v>0</v>
      </c>
      <c r="M19" s="55">
        <f>L19</f>
        <v>0</v>
      </c>
      <c r="N19" s="4" t="e">
        <f t="shared" si="0"/>
        <v>#DIV/0!</v>
      </c>
    </row>
    <row r="20" spans="1:15" s="3" customFormat="1" ht="15" customHeight="1">
      <c r="A20" s="15" t="s">
        <v>41</v>
      </c>
      <c r="B20" s="12"/>
      <c r="C20" s="12"/>
      <c r="D20" s="13"/>
      <c r="E20" s="18" t="s">
        <v>593</v>
      </c>
      <c r="F20" s="12" t="s">
        <v>70</v>
      </c>
      <c r="G20" s="14"/>
      <c r="H20" s="49"/>
      <c r="I20" s="53"/>
      <c r="J20" s="53"/>
      <c r="K20" s="51">
        <f>SUBTOTAL(9,K21:K22)</f>
        <v>0</v>
      </c>
      <c r="L20" s="51">
        <f>SUBTOTAL(9,L21:L22)</f>
        <v>0</v>
      </c>
      <c r="M20" s="52">
        <f>SUBTOTAL(9,M21:M22)</f>
        <v>0</v>
      </c>
      <c r="N20" s="4" t="e">
        <f t="shared" si="0"/>
        <v>#DIV/0!</v>
      </c>
      <c r="O20" s="2"/>
    </row>
    <row r="21" spans="1:15" s="2" customFormat="1" ht="15" customHeight="1">
      <c r="A21" s="17" t="s">
        <v>471</v>
      </c>
      <c r="B21" s="16" t="s">
        <v>12</v>
      </c>
      <c r="C21" s="16" t="s">
        <v>11</v>
      </c>
      <c r="D21" s="18">
        <v>800000</v>
      </c>
      <c r="E21" s="18" t="s">
        <v>593</v>
      </c>
      <c r="F21" s="19" t="s">
        <v>370</v>
      </c>
      <c r="G21" s="14">
        <v>3</v>
      </c>
      <c r="H21" s="49" t="s">
        <v>69</v>
      </c>
      <c r="I21" s="53" t="s">
        <v>585</v>
      </c>
      <c r="J21" s="229"/>
      <c r="K21" s="53" t="str">
        <f>I21</f>
        <v>xxx</v>
      </c>
      <c r="L21" s="54">
        <f>TRUNC(J21*G21,2)</f>
        <v>0</v>
      </c>
      <c r="M21" s="55">
        <f>L21</f>
        <v>0</v>
      </c>
      <c r="N21" s="4" t="e">
        <f t="shared" si="0"/>
        <v>#DIV/0!</v>
      </c>
    </row>
    <row r="22" spans="1:15" s="2" customFormat="1">
      <c r="A22" s="17" t="s">
        <v>472</v>
      </c>
      <c r="B22" s="16" t="s">
        <v>12</v>
      </c>
      <c r="C22" s="16" t="s">
        <v>11</v>
      </c>
      <c r="D22" s="18">
        <v>800003</v>
      </c>
      <c r="E22" s="18" t="s">
        <v>593</v>
      </c>
      <c r="F22" s="19" t="s">
        <v>360</v>
      </c>
      <c r="G22" s="14">
        <v>75</v>
      </c>
      <c r="H22" s="49" t="s">
        <v>47</v>
      </c>
      <c r="I22" s="229"/>
      <c r="J22" s="229"/>
      <c r="K22" s="54">
        <f>TRUNC(I22*G22,2)</f>
        <v>0</v>
      </c>
      <c r="L22" s="54">
        <f t="shared" ref="L22" si="1">TRUNC(J22*G22,2)</f>
        <v>0</v>
      </c>
      <c r="M22" s="55">
        <f>L22+K22</f>
        <v>0</v>
      </c>
      <c r="N22" s="4" t="e">
        <f t="shared" si="0"/>
        <v>#DIV/0!</v>
      </c>
    </row>
    <row r="23" spans="1:15" s="3" customFormat="1" ht="15" customHeight="1">
      <c r="A23" s="11" t="s">
        <v>41</v>
      </c>
      <c r="B23" s="12"/>
      <c r="C23" s="12"/>
      <c r="D23" s="13"/>
      <c r="E23" s="18" t="s">
        <v>593</v>
      </c>
      <c r="F23" s="12" t="s">
        <v>167</v>
      </c>
      <c r="G23" s="14"/>
      <c r="H23" s="49"/>
      <c r="I23" s="53"/>
      <c r="J23" s="53"/>
      <c r="K23" s="51">
        <f>SUBTOTAL(9,K24:K24)</f>
        <v>0</v>
      </c>
      <c r="L23" s="51">
        <f>SUBTOTAL(9,L24:L24)</f>
        <v>0</v>
      </c>
      <c r="M23" s="52">
        <f>SUBTOTAL(9,M24:M24)</f>
        <v>0</v>
      </c>
      <c r="N23" s="4" t="e">
        <f t="shared" si="0"/>
        <v>#DIV/0!</v>
      </c>
      <c r="O23" s="2"/>
    </row>
    <row r="24" spans="1:15" s="2" customFormat="1" ht="15" customHeight="1" thickBot="1">
      <c r="A24" s="27" t="s">
        <v>471</v>
      </c>
      <c r="B24" s="28" t="s">
        <v>12</v>
      </c>
      <c r="C24" s="28" t="s">
        <v>11</v>
      </c>
      <c r="D24" s="29">
        <v>745585</v>
      </c>
      <c r="E24" s="29" t="s">
        <v>593</v>
      </c>
      <c r="F24" s="30" t="s">
        <v>168</v>
      </c>
      <c r="G24" s="31">
        <v>1051.0999999999999</v>
      </c>
      <c r="H24" s="56" t="s">
        <v>15</v>
      </c>
      <c r="I24" s="230"/>
      <c r="J24" s="230"/>
      <c r="K24" s="57">
        <f>TRUNC(I24*G24,2)</f>
        <v>0</v>
      </c>
      <c r="L24" s="57">
        <f>TRUNC(J24*G24,2)</f>
        <v>0</v>
      </c>
      <c r="M24" s="58">
        <f>L24+K24</f>
        <v>0</v>
      </c>
      <c r="N24" s="4" t="e">
        <f t="shared" si="0"/>
        <v>#DIV/0!</v>
      </c>
    </row>
    <row r="25" spans="1:15" s="2" customFormat="1" ht="15" customHeight="1" thickBot="1">
      <c r="A25" s="32"/>
      <c r="B25" s="33"/>
      <c r="C25" s="33"/>
      <c r="D25" s="34"/>
      <c r="E25" s="34"/>
      <c r="F25" s="35" t="s">
        <v>747</v>
      </c>
      <c r="G25" s="26"/>
      <c r="H25" s="41"/>
      <c r="I25" s="62"/>
      <c r="J25" s="62"/>
      <c r="K25" s="63"/>
      <c r="L25" s="63"/>
      <c r="M25" s="44">
        <f>$M$15+$M$20+$M$23</f>
        <v>0</v>
      </c>
      <c r="N25" s="4"/>
    </row>
    <row r="26" spans="1:15" s="2" customFormat="1" ht="13.5" thickBot="1">
      <c r="A26" s="24" t="s">
        <v>389</v>
      </c>
      <c r="B26" s="25"/>
      <c r="C26" s="25"/>
      <c r="D26" s="36"/>
      <c r="E26" s="36"/>
      <c r="F26" s="25" t="s">
        <v>474</v>
      </c>
      <c r="G26" s="26"/>
      <c r="H26" s="41"/>
      <c r="I26" s="62"/>
      <c r="J26" s="62"/>
      <c r="K26" s="43">
        <f>K28+K34+K39+K75+K85+K88+K101+K104+K143+K177</f>
        <v>0</v>
      </c>
      <c r="L26" s="43">
        <f>L28+L34+L39+L75+L85+L88+L101+L104+L143+L177</f>
        <v>0</v>
      </c>
      <c r="M26" s="44"/>
      <c r="N26" s="37" t="e">
        <f>N28+N34+N39+N75+N85+N88+N101+N104+N143+N177</f>
        <v>#DIV/0!</v>
      </c>
    </row>
    <row r="27" spans="1:15" s="2" customFormat="1">
      <c r="A27" s="8" t="s">
        <v>42</v>
      </c>
      <c r="B27" s="9"/>
      <c r="C27" s="9"/>
      <c r="D27" s="38"/>
      <c r="E27" s="38"/>
      <c r="F27" s="9" t="s">
        <v>72</v>
      </c>
      <c r="G27" s="10"/>
      <c r="H27" s="64"/>
      <c r="I27" s="65"/>
      <c r="J27" s="65"/>
      <c r="K27" s="66">
        <f>SUBTOTAL(9,K28:K33)</f>
        <v>0</v>
      </c>
      <c r="L27" s="66">
        <f>SUBTOTAL(9,L28:L33)</f>
        <v>0</v>
      </c>
      <c r="M27" s="67">
        <f>SUBTOTAL(9,M28:M33)</f>
        <v>0</v>
      </c>
      <c r="N27" s="4" t="e">
        <f t="shared" ref="N27:N58" si="2">M27/$M$647*100</f>
        <v>#DIV/0!</v>
      </c>
    </row>
    <row r="28" spans="1:15" s="2" customFormat="1">
      <c r="A28" s="15" t="s">
        <v>517</v>
      </c>
      <c r="B28" s="12"/>
      <c r="C28" s="12"/>
      <c r="D28" s="13"/>
      <c r="E28" s="13"/>
      <c r="F28" s="12" t="s">
        <v>73</v>
      </c>
      <c r="G28" s="14"/>
      <c r="H28" s="49"/>
      <c r="I28" s="53"/>
      <c r="J28" s="53"/>
      <c r="K28" s="51">
        <f>SUBTOTAL(9,K29:K33)</f>
        <v>0</v>
      </c>
      <c r="L28" s="51">
        <f>SUBTOTAL(9,L29:L33)</f>
        <v>0</v>
      </c>
      <c r="M28" s="52">
        <f>SUBTOTAL(9,M29:M33)</f>
        <v>0</v>
      </c>
      <c r="N28" s="4" t="e">
        <f t="shared" si="2"/>
        <v>#DIV/0!</v>
      </c>
    </row>
    <row r="29" spans="1:15" s="2" customFormat="1">
      <c r="A29" s="17" t="s">
        <v>471</v>
      </c>
      <c r="B29" s="16" t="s">
        <v>12</v>
      </c>
      <c r="C29" s="16" t="s">
        <v>14</v>
      </c>
      <c r="D29" s="18">
        <v>12346</v>
      </c>
      <c r="E29" s="18" t="s">
        <v>593</v>
      </c>
      <c r="F29" s="19" t="s">
        <v>285</v>
      </c>
      <c r="G29" s="14">
        <v>19.380000000000003</v>
      </c>
      <c r="H29" s="49" t="s">
        <v>15</v>
      </c>
      <c r="I29" s="53" t="s">
        <v>694</v>
      </c>
      <c r="J29" s="229"/>
      <c r="K29" s="53" t="s">
        <v>585</v>
      </c>
      <c r="L29" s="54">
        <f t="shared" ref="L29:L33" si="3">TRUNC(J29*G29,2)</f>
        <v>0</v>
      </c>
      <c r="M29" s="55">
        <f>L29</f>
        <v>0</v>
      </c>
      <c r="N29" s="4" t="e">
        <f t="shared" si="2"/>
        <v>#DIV/0!</v>
      </c>
    </row>
    <row r="30" spans="1:15" s="2" customFormat="1">
      <c r="A30" s="17" t="s">
        <v>472</v>
      </c>
      <c r="B30" s="16" t="s">
        <v>12</v>
      </c>
      <c r="C30" s="16" t="s">
        <v>13</v>
      </c>
      <c r="D30" s="18">
        <v>97622</v>
      </c>
      <c r="E30" s="18" t="s">
        <v>593</v>
      </c>
      <c r="F30" s="19" t="s">
        <v>74</v>
      </c>
      <c r="G30" s="14">
        <v>31.95</v>
      </c>
      <c r="H30" s="49" t="s">
        <v>47</v>
      </c>
      <c r="I30" s="229"/>
      <c r="J30" s="229"/>
      <c r="K30" s="54">
        <f>TRUNC(I30*G30,2)</f>
        <v>0</v>
      </c>
      <c r="L30" s="54">
        <f>TRUNC(J30*G30,2)</f>
        <v>0</v>
      </c>
      <c r="M30" s="55">
        <f>L30+K30</f>
        <v>0</v>
      </c>
      <c r="N30" s="4" t="e">
        <f t="shared" si="2"/>
        <v>#DIV/0!</v>
      </c>
    </row>
    <row r="31" spans="1:15" s="2" customFormat="1">
      <c r="A31" s="17" t="s">
        <v>473</v>
      </c>
      <c r="B31" s="16" t="s">
        <v>12</v>
      </c>
      <c r="C31" s="16" t="s">
        <v>13</v>
      </c>
      <c r="D31" s="18">
        <v>97628</v>
      </c>
      <c r="E31" s="18" t="s">
        <v>593</v>
      </c>
      <c r="F31" s="19" t="s">
        <v>188</v>
      </c>
      <c r="G31" s="14">
        <v>0.50700000000000001</v>
      </c>
      <c r="H31" s="49" t="s">
        <v>47</v>
      </c>
      <c r="I31" s="229"/>
      <c r="J31" s="229"/>
      <c r="K31" s="54">
        <f t="shared" ref="K31:K33" si="4">TRUNC(I31*G31,2)</f>
        <v>0</v>
      </c>
      <c r="L31" s="54">
        <f t="shared" si="3"/>
        <v>0</v>
      </c>
      <c r="M31" s="55">
        <f>L31+K31</f>
        <v>0</v>
      </c>
      <c r="N31" s="4" t="e">
        <f t="shared" si="2"/>
        <v>#DIV/0!</v>
      </c>
    </row>
    <row r="32" spans="1:15" s="2" customFormat="1">
      <c r="A32" s="17" t="s">
        <v>480</v>
      </c>
      <c r="B32" s="16" t="s">
        <v>12</v>
      </c>
      <c r="C32" s="16" t="s">
        <v>13</v>
      </c>
      <c r="D32" s="18">
        <v>97062</v>
      </c>
      <c r="E32" s="18" t="s">
        <v>593</v>
      </c>
      <c r="F32" s="16" t="s">
        <v>362</v>
      </c>
      <c r="G32" s="14">
        <v>37.93</v>
      </c>
      <c r="H32" s="68" t="s">
        <v>47</v>
      </c>
      <c r="I32" s="229"/>
      <c r="J32" s="229"/>
      <c r="K32" s="54">
        <f t="shared" si="4"/>
        <v>0</v>
      </c>
      <c r="L32" s="54">
        <f>TRUNC(J32*G32,2)</f>
        <v>0</v>
      </c>
      <c r="M32" s="55">
        <f>L32+K32</f>
        <v>0</v>
      </c>
      <c r="N32" s="4" t="e">
        <f t="shared" si="2"/>
        <v>#DIV/0!</v>
      </c>
    </row>
    <row r="33" spans="1:14" s="2" customFormat="1">
      <c r="A33" s="17" t="s">
        <v>481</v>
      </c>
      <c r="B33" s="16" t="s">
        <v>12</v>
      </c>
      <c r="C33" s="16" t="s">
        <v>13</v>
      </c>
      <c r="D33" s="18">
        <v>97645</v>
      </c>
      <c r="E33" s="18" t="s">
        <v>593</v>
      </c>
      <c r="F33" s="70" t="s">
        <v>245</v>
      </c>
      <c r="G33" s="14">
        <v>29.69</v>
      </c>
      <c r="H33" s="49" t="s">
        <v>17</v>
      </c>
      <c r="I33" s="229"/>
      <c r="J33" s="229"/>
      <c r="K33" s="54">
        <f t="shared" si="4"/>
        <v>0</v>
      </c>
      <c r="L33" s="54">
        <f t="shared" si="3"/>
        <v>0</v>
      </c>
      <c r="M33" s="55">
        <f>L33+K33</f>
        <v>0</v>
      </c>
      <c r="N33" s="4" t="e">
        <f t="shared" si="2"/>
        <v>#DIV/0!</v>
      </c>
    </row>
    <row r="34" spans="1:14" s="2" customFormat="1">
      <c r="A34" s="15" t="s">
        <v>518</v>
      </c>
      <c r="B34" s="12"/>
      <c r="C34" s="12"/>
      <c r="D34" s="13"/>
      <c r="E34" s="13"/>
      <c r="F34" s="12" t="s">
        <v>75</v>
      </c>
      <c r="G34" s="14"/>
      <c r="H34" s="49"/>
      <c r="I34" s="53"/>
      <c r="J34" s="53"/>
      <c r="K34" s="51">
        <f>SUBTOTAL(9,K35:K38)</f>
        <v>0</v>
      </c>
      <c r="L34" s="51">
        <f>SUBTOTAL(9,L35:L38)</f>
        <v>0</v>
      </c>
      <c r="M34" s="52">
        <f>SUBTOTAL(9,M35:M38)</f>
        <v>0</v>
      </c>
      <c r="N34" s="4" t="e">
        <f t="shared" si="2"/>
        <v>#DIV/0!</v>
      </c>
    </row>
    <row r="35" spans="1:14" s="2" customFormat="1">
      <c r="A35" s="17" t="s">
        <v>471</v>
      </c>
      <c r="B35" s="16" t="s">
        <v>12</v>
      </c>
      <c r="C35" s="16" t="s">
        <v>13</v>
      </c>
      <c r="D35" s="18">
        <v>94965</v>
      </c>
      <c r="E35" s="18" t="s">
        <v>593</v>
      </c>
      <c r="F35" s="19" t="s">
        <v>76</v>
      </c>
      <c r="G35" s="14">
        <v>0.3</v>
      </c>
      <c r="H35" s="49" t="s">
        <v>47</v>
      </c>
      <c r="I35" s="229"/>
      <c r="J35" s="229"/>
      <c r="K35" s="54">
        <f>TRUNC(I35*G35,2)</f>
        <v>0</v>
      </c>
      <c r="L35" s="54">
        <f>TRUNC(J35*G35,2)</f>
        <v>0</v>
      </c>
      <c r="M35" s="55">
        <f>L35+K35</f>
        <v>0</v>
      </c>
      <c r="N35" s="4" t="e">
        <f t="shared" si="2"/>
        <v>#DIV/0!</v>
      </c>
    </row>
    <row r="36" spans="1:14" s="2" customFormat="1">
      <c r="A36" s="17" t="s">
        <v>472</v>
      </c>
      <c r="B36" s="16" t="s">
        <v>12</v>
      </c>
      <c r="C36" s="16" t="s">
        <v>13</v>
      </c>
      <c r="D36" s="18">
        <v>92917</v>
      </c>
      <c r="E36" s="18" t="s">
        <v>593</v>
      </c>
      <c r="F36" s="19" t="s">
        <v>77</v>
      </c>
      <c r="G36" s="14">
        <v>39</v>
      </c>
      <c r="H36" s="49" t="s">
        <v>23</v>
      </c>
      <c r="I36" s="229"/>
      <c r="J36" s="229"/>
      <c r="K36" s="54">
        <f t="shared" ref="K36:K38" si="5">TRUNC(I36*G36,2)</f>
        <v>0</v>
      </c>
      <c r="L36" s="54">
        <f t="shared" ref="L36:L38" si="6">TRUNC(J36*G36,2)</f>
        <v>0</v>
      </c>
      <c r="M36" s="55">
        <f>L36+K36</f>
        <v>0</v>
      </c>
      <c r="N36" s="4" t="e">
        <f t="shared" si="2"/>
        <v>#DIV/0!</v>
      </c>
    </row>
    <row r="37" spans="1:14" s="2" customFormat="1">
      <c r="A37" s="17" t="s">
        <v>473</v>
      </c>
      <c r="B37" s="16" t="s">
        <v>12</v>
      </c>
      <c r="C37" s="16" t="s">
        <v>13</v>
      </c>
      <c r="D37" s="18">
        <v>92264</v>
      </c>
      <c r="E37" s="18" t="s">
        <v>593</v>
      </c>
      <c r="F37" s="19" t="s">
        <v>78</v>
      </c>
      <c r="G37" s="14">
        <v>2.71</v>
      </c>
      <c r="H37" s="49" t="s">
        <v>15</v>
      </c>
      <c r="I37" s="229"/>
      <c r="J37" s="229"/>
      <c r="K37" s="54">
        <f t="shared" si="5"/>
        <v>0</v>
      </c>
      <c r="L37" s="54">
        <f t="shared" si="6"/>
        <v>0</v>
      </c>
      <c r="M37" s="55">
        <f>L37+K37</f>
        <v>0</v>
      </c>
      <c r="N37" s="4" t="e">
        <f t="shared" si="2"/>
        <v>#DIV/0!</v>
      </c>
    </row>
    <row r="38" spans="1:14" s="2" customFormat="1" ht="25.5">
      <c r="A38" s="17" t="s">
        <v>480</v>
      </c>
      <c r="B38" s="16" t="s">
        <v>12</v>
      </c>
      <c r="C38" s="16" t="s">
        <v>14</v>
      </c>
      <c r="D38" s="18">
        <v>8215</v>
      </c>
      <c r="E38" s="18" t="s">
        <v>593</v>
      </c>
      <c r="F38" s="19" t="s">
        <v>353</v>
      </c>
      <c r="G38" s="14">
        <v>1</v>
      </c>
      <c r="H38" s="49" t="s">
        <v>23</v>
      </c>
      <c r="I38" s="231"/>
      <c r="J38" s="232"/>
      <c r="K38" s="54">
        <f t="shared" si="5"/>
        <v>0</v>
      </c>
      <c r="L38" s="54">
        <f t="shared" si="6"/>
        <v>0</v>
      </c>
      <c r="M38" s="55">
        <f>L38+K38</f>
        <v>0</v>
      </c>
      <c r="N38" s="4" t="e">
        <f t="shared" si="2"/>
        <v>#DIV/0!</v>
      </c>
    </row>
    <row r="39" spans="1:14" s="2" customFormat="1">
      <c r="A39" s="15" t="s">
        <v>499</v>
      </c>
      <c r="B39" s="12"/>
      <c r="C39" s="12"/>
      <c r="D39" s="13"/>
      <c r="E39" s="13"/>
      <c r="F39" s="12" t="s">
        <v>79</v>
      </c>
      <c r="G39" s="14"/>
      <c r="H39" s="49"/>
      <c r="I39" s="53"/>
      <c r="J39" s="53"/>
      <c r="K39" s="51">
        <f>SUBTOTAL(9,K40:K74)</f>
        <v>0</v>
      </c>
      <c r="L39" s="51">
        <f>SUBTOTAL(9,L40:L74)</f>
        <v>0</v>
      </c>
      <c r="M39" s="52">
        <f>SUBTOTAL(9,M40:M74)</f>
        <v>0</v>
      </c>
      <c r="N39" s="4" t="e">
        <f t="shared" si="2"/>
        <v>#DIV/0!</v>
      </c>
    </row>
    <row r="40" spans="1:14" s="2" customFormat="1">
      <c r="A40" s="17" t="s">
        <v>471</v>
      </c>
      <c r="B40" s="16" t="s">
        <v>12</v>
      </c>
      <c r="C40" s="18" t="s">
        <v>11</v>
      </c>
      <c r="D40" s="18">
        <v>10600</v>
      </c>
      <c r="E40" s="18" t="s">
        <v>593</v>
      </c>
      <c r="F40" s="19" t="s">
        <v>80</v>
      </c>
      <c r="G40" s="14">
        <v>70.680000000000007</v>
      </c>
      <c r="H40" s="49" t="s">
        <v>15</v>
      </c>
      <c r="I40" s="229"/>
      <c r="J40" s="229"/>
      <c r="K40" s="54">
        <f t="shared" ref="K40:K73" si="7">TRUNC(I40*G40,2)</f>
        <v>0</v>
      </c>
      <c r="L40" s="54">
        <f t="shared" ref="L40:L64" si="8">TRUNC(J40*G40,2)</f>
        <v>0</v>
      </c>
      <c r="M40" s="55">
        <f t="shared" ref="M40:M50" si="9">L40+K40</f>
        <v>0</v>
      </c>
      <c r="N40" s="4" t="e">
        <f t="shared" si="2"/>
        <v>#DIV/0!</v>
      </c>
    </row>
    <row r="41" spans="1:14" s="2" customFormat="1" ht="25.5">
      <c r="A41" s="17" t="s">
        <v>472</v>
      </c>
      <c r="B41" s="16" t="s">
        <v>12</v>
      </c>
      <c r="C41" s="16" t="s">
        <v>13</v>
      </c>
      <c r="D41" s="18">
        <v>96358</v>
      </c>
      <c r="E41" s="18" t="s">
        <v>593</v>
      </c>
      <c r="F41" s="19" t="s">
        <v>710</v>
      </c>
      <c r="G41" s="14">
        <v>4</v>
      </c>
      <c r="H41" s="49" t="s">
        <v>15</v>
      </c>
      <c r="I41" s="229"/>
      <c r="J41" s="229"/>
      <c r="K41" s="54">
        <f t="shared" ref="K41" si="10">TRUNC(I41*G41,2)</f>
        <v>0</v>
      </c>
      <c r="L41" s="54">
        <f t="shared" ref="L41" si="11">TRUNC(J41*G41,2)</f>
        <v>0</v>
      </c>
      <c r="M41" s="55">
        <f t="shared" si="9"/>
        <v>0</v>
      </c>
      <c r="N41" s="4" t="e">
        <f t="shared" si="2"/>
        <v>#DIV/0!</v>
      </c>
    </row>
    <row r="42" spans="1:14" s="2" customFormat="1" ht="25.5">
      <c r="A42" s="17" t="s">
        <v>473</v>
      </c>
      <c r="B42" s="16" t="s">
        <v>12</v>
      </c>
      <c r="C42" s="16" t="s">
        <v>13</v>
      </c>
      <c r="D42" s="18">
        <v>89287</v>
      </c>
      <c r="E42" s="18" t="s">
        <v>593</v>
      </c>
      <c r="F42" s="19" t="s">
        <v>81</v>
      </c>
      <c r="G42" s="14">
        <v>114.57</v>
      </c>
      <c r="H42" s="49" t="s">
        <v>15</v>
      </c>
      <c r="I42" s="229"/>
      <c r="J42" s="229"/>
      <c r="K42" s="54">
        <f t="shared" si="7"/>
        <v>0</v>
      </c>
      <c r="L42" s="54">
        <f t="shared" si="8"/>
        <v>0</v>
      </c>
      <c r="M42" s="55">
        <f t="shared" si="9"/>
        <v>0</v>
      </c>
      <c r="N42" s="4" t="e">
        <f t="shared" si="2"/>
        <v>#DIV/0!</v>
      </c>
    </row>
    <row r="43" spans="1:14" s="2" customFormat="1" ht="25.5">
      <c r="A43" s="17" t="s">
        <v>480</v>
      </c>
      <c r="B43" s="16" t="s">
        <v>12</v>
      </c>
      <c r="C43" s="16" t="s">
        <v>13</v>
      </c>
      <c r="D43" s="18">
        <v>87878</v>
      </c>
      <c r="E43" s="18" t="s">
        <v>593</v>
      </c>
      <c r="F43" s="19" t="s">
        <v>82</v>
      </c>
      <c r="G43" s="14">
        <v>209.82</v>
      </c>
      <c r="H43" s="49" t="s">
        <v>15</v>
      </c>
      <c r="I43" s="229"/>
      <c r="J43" s="229"/>
      <c r="K43" s="54">
        <f t="shared" si="7"/>
        <v>0</v>
      </c>
      <c r="L43" s="54">
        <f t="shared" si="8"/>
        <v>0</v>
      </c>
      <c r="M43" s="55">
        <f t="shared" si="9"/>
        <v>0</v>
      </c>
      <c r="N43" s="4" t="e">
        <f t="shared" si="2"/>
        <v>#DIV/0!</v>
      </c>
    </row>
    <row r="44" spans="1:14" s="2" customFormat="1" ht="25.5">
      <c r="A44" s="17" t="s">
        <v>481</v>
      </c>
      <c r="B44" s="16" t="s">
        <v>12</v>
      </c>
      <c r="C44" s="16" t="s">
        <v>13</v>
      </c>
      <c r="D44" s="18">
        <v>87530</v>
      </c>
      <c r="E44" s="18" t="s">
        <v>593</v>
      </c>
      <c r="F44" s="19" t="s">
        <v>83</v>
      </c>
      <c r="G44" s="14">
        <v>138.05000000000001</v>
      </c>
      <c r="H44" s="49" t="s">
        <v>15</v>
      </c>
      <c r="I44" s="229"/>
      <c r="J44" s="229"/>
      <c r="K44" s="54">
        <f t="shared" si="7"/>
        <v>0</v>
      </c>
      <c r="L44" s="54">
        <f t="shared" si="8"/>
        <v>0</v>
      </c>
      <c r="M44" s="55">
        <f t="shared" si="9"/>
        <v>0</v>
      </c>
      <c r="N44" s="4" t="e">
        <f t="shared" si="2"/>
        <v>#DIV/0!</v>
      </c>
    </row>
    <row r="45" spans="1:14" s="2" customFormat="1">
      <c r="A45" s="17" t="s">
        <v>482</v>
      </c>
      <c r="B45" s="16" t="s">
        <v>12</v>
      </c>
      <c r="C45" s="18" t="s">
        <v>13</v>
      </c>
      <c r="D45" s="18">
        <v>88495</v>
      </c>
      <c r="E45" s="18" t="s">
        <v>593</v>
      </c>
      <c r="F45" s="19" t="s">
        <v>590</v>
      </c>
      <c r="G45" s="14">
        <v>420.33</v>
      </c>
      <c r="H45" s="49" t="s">
        <v>15</v>
      </c>
      <c r="I45" s="229"/>
      <c r="J45" s="229"/>
      <c r="K45" s="54">
        <f t="shared" si="7"/>
        <v>0</v>
      </c>
      <c r="L45" s="54">
        <f t="shared" si="8"/>
        <v>0</v>
      </c>
      <c r="M45" s="55">
        <f t="shared" si="9"/>
        <v>0</v>
      </c>
      <c r="N45" s="4" t="e">
        <f t="shared" si="2"/>
        <v>#DIV/0!</v>
      </c>
    </row>
    <row r="46" spans="1:14" s="2" customFormat="1">
      <c r="A46" s="17" t="s">
        <v>483</v>
      </c>
      <c r="B46" s="18" t="s">
        <v>12</v>
      </c>
      <c r="C46" s="18" t="s">
        <v>14</v>
      </c>
      <c r="D46" s="18" t="e">
        <f>#REF!</f>
        <v>#REF!</v>
      </c>
      <c r="E46" s="18" t="s">
        <v>593</v>
      </c>
      <c r="F46" s="19" t="s">
        <v>591</v>
      </c>
      <c r="G46" s="14">
        <v>851</v>
      </c>
      <c r="H46" s="49" t="s">
        <v>15</v>
      </c>
      <c r="I46" s="229"/>
      <c r="J46" s="229"/>
      <c r="K46" s="54">
        <f t="shared" si="7"/>
        <v>0</v>
      </c>
      <c r="L46" s="54">
        <f t="shared" si="8"/>
        <v>0</v>
      </c>
      <c r="M46" s="55">
        <f t="shared" si="9"/>
        <v>0</v>
      </c>
      <c r="N46" s="4" t="e">
        <f t="shared" si="2"/>
        <v>#DIV/0!</v>
      </c>
    </row>
    <row r="47" spans="1:14" s="2" customFormat="1">
      <c r="A47" s="17" t="s">
        <v>484</v>
      </c>
      <c r="B47" s="16" t="s">
        <v>12</v>
      </c>
      <c r="C47" s="16" t="s">
        <v>13</v>
      </c>
      <c r="D47" s="18">
        <v>88488</v>
      </c>
      <c r="E47" s="18" t="s">
        <v>593</v>
      </c>
      <c r="F47" s="39" t="s">
        <v>86</v>
      </c>
      <c r="G47" s="14">
        <v>51.02</v>
      </c>
      <c r="H47" s="49" t="s">
        <v>15</v>
      </c>
      <c r="I47" s="229"/>
      <c r="J47" s="229"/>
      <c r="K47" s="54">
        <f t="shared" ref="K47:K48" si="12">TRUNC(I47*G47,2)</f>
        <v>0</v>
      </c>
      <c r="L47" s="54">
        <f t="shared" ref="L47:L48" si="13">TRUNC(J47*G47,2)</f>
        <v>0</v>
      </c>
      <c r="M47" s="55">
        <f t="shared" si="9"/>
        <v>0</v>
      </c>
      <c r="N47" s="4" t="e">
        <f t="shared" si="2"/>
        <v>#DIV/0!</v>
      </c>
    </row>
    <row r="48" spans="1:14" s="2" customFormat="1">
      <c r="A48" s="17" t="s">
        <v>485</v>
      </c>
      <c r="B48" s="18" t="s">
        <v>12</v>
      </c>
      <c r="C48" s="18" t="s">
        <v>13</v>
      </c>
      <c r="D48" s="18">
        <v>88488</v>
      </c>
      <c r="E48" s="18" t="s">
        <v>593</v>
      </c>
      <c r="F48" s="39" t="s">
        <v>513</v>
      </c>
      <c r="G48" s="14">
        <v>851</v>
      </c>
      <c r="H48" s="49" t="s">
        <v>15</v>
      </c>
      <c r="I48" s="229"/>
      <c r="J48" s="229"/>
      <c r="K48" s="54">
        <f t="shared" si="12"/>
        <v>0</v>
      </c>
      <c r="L48" s="54">
        <f t="shared" si="13"/>
        <v>0</v>
      </c>
      <c r="M48" s="55">
        <f t="shared" si="9"/>
        <v>0</v>
      </c>
      <c r="N48" s="4" t="e">
        <f t="shared" si="2"/>
        <v>#DIV/0!</v>
      </c>
    </row>
    <row r="49" spans="1:14" s="2" customFormat="1">
      <c r="A49" s="17" t="s">
        <v>486</v>
      </c>
      <c r="B49" s="16" t="s">
        <v>12</v>
      </c>
      <c r="C49" s="16" t="s">
        <v>13</v>
      </c>
      <c r="D49" s="18">
        <v>88489</v>
      </c>
      <c r="E49" s="18" t="s">
        <v>593</v>
      </c>
      <c r="F49" s="19" t="s">
        <v>169</v>
      </c>
      <c r="G49" s="14">
        <v>420.33</v>
      </c>
      <c r="H49" s="49" t="s">
        <v>15</v>
      </c>
      <c r="I49" s="229"/>
      <c r="J49" s="229"/>
      <c r="K49" s="54">
        <f t="shared" si="7"/>
        <v>0</v>
      </c>
      <c r="L49" s="54">
        <f t="shared" si="8"/>
        <v>0</v>
      </c>
      <c r="M49" s="55">
        <f t="shared" si="9"/>
        <v>0</v>
      </c>
      <c r="N49" s="4" t="e">
        <f t="shared" si="2"/>
        <v>#DIV/0!</v>
      </c>
    </row>
    <row r="50" spans="1:14" s="2" customFormat="1">
      <c r="A50" s="17" t="s">
        <v>487</v>
      </c>
      <c r="B50" s="16" t="s">
        <v>12</v>
      </c>
      <c r="C50" s="18" t="s">
        <v>11</v>
      </c>
      <c r="D50" s="18">
        <v>10606</v>
      </c>
      <c r="E50" s="18" t="s">
        <v>593</v>
      </c>
      <c r="F50" s="19" t="s">
        <v>586</v>
      </c>
      <c r="G50" s="14">
        <v>15</v>
      </c>
      <c r="H50" s="49" t="s">
        <v>587</v>
      </c>
      <c r="I50" s="229"/>
      <c r="J50" s="229"/>
      <c r="K50" s="54">
        <f t="shared" ref="K50" si="14">TRUNC(I50*G50,2)</f>
        <v>0</v>
      </c>
      <c r="L50" s="54">
        <f t="shared" ref="L50" si="15">TRUNC(J50*G50,2)</f>
        <v>0</v>
      </c>
      <c r="M50" s="55">
        <f t="shared" si="9"/>
        <v>0</v>
      </c>
      <c r="N50" s="4" t="e">
        <f t="shared" si="2"/>
        <v>#DIV/0!</v>
      </c>
    </row>
    <row r="51" spans="1:14" s="2" customFormat="1">
      <c r="A51" s="17" t="s">
        <v>488</v>
      </c>
      <c r="B51" s="18" t="s">
        <v>281</v>
      </c>
      <c r="C51" s="18" t="s">
        <v>695</v>
      </c>
      <c r="D51" s="18">
        <v>56</v>
      </c>
      <c r="E51" s="18" t="s">
        <v>594</v>
      </c>
      <c r="F51" s="18" t="s">
        <v>599</v>
      </c>
      <c r="G51" s="14">
        <v>97.57</v>
      </c>
      <c r="H51" s="49" t="s">
        <v>15</v>
      </c>
      <c r="I51" s="229"/>
      <c r="J51" s="53" t="s">
        <v>585</v>
      </c>
      <c r="K51" s="54">
        <f t="shared" si="7"/>
        <v>0</v>
      </c>
      <c r="L51" s="50" t="s">
        <v>585</v>
      </c>
      <c r="M51" s="55">
        <f t="shared" ref="M51:M57" si="16">K51</f>
        <v>0</v>
      </c>
      <c r="N51" s="4" t="e">
        <f t="shared" si="2"/>
        <v>#DIV/0!</v>
      </c>
    </row>
    <row r="52" spans="1:14" s="2" customFormat="1">
      <c r="A52" s="17" t="s">
        <v>489</v>
      </c>
      <c r="B52" s="18" t="s">
        <v>281</v>
      </c>
      <c r="C52" s="18" t="s">
        <v>695</v>
      </c>
      <c r="D52" s="18">
        <v>56</v>
      </c>
      <c r="E52" s="18" t="s">
        <v>594</v>
      </c>
      <c r="F52" s="18" t="s">
        <v>613</v>
      </c>
      <c r="G52" s="14">
        <v>24.1</v>
      </c>
      <c r="H52" s="49" t="s">
        <v>15</v>
      </c>
      <c r="I52" s="229"/>
      <c r="J52" s="53" t="s">
        <v>585</v>
      </c>
      <c r="K52" s="54">
        <f t="shared" si="7"/>
        <v>0</v>
      </c>
      <c r="L52" s="50" t="s">
        <v>585</v>
      </c>
      <c r="M52" s="55">
        <f t="shared" si="16"/>
        <v>0</v>
      </c>
      <c r="N52" s="4" t="e">
        <f t="shared" si="2"/>
        <v>#DIV/0!</v>
      </c>
    </row>
    <row r="53" spans="1:14" s="2" customFormat="1">
      <c r="A53" s="17" t="s">
        <v>490</v>
      </c>
      <c r="B53" s="18" t="s">
        <v>281</v>
      </c>
      <c r="C53" s="18" t="s">
        <v>695</v>
      </c>
      <c r="D53" s="18">
        <v>56</v>
      </c>
      <c r="E53" s="18" t="s">
        <v>594</v>
      </c>
      <c r="F53" s="18" t="s">
        <v>600</v>
      </c>
      <c r="G53" s="14">
        <v>93</v>
      </c>
      <c r="H53" s="49" t="s">
        <v>15</v>
      </c>
      <c r="I53" s="229"/>
      <c r="J53" s="53" t="s">
        <v>585</v>
      </c>
      <c r="K53" s="54">
        <f t="shared" ref="K53:K56" si="17">TRUNC(I53*G53,2)</f>
        <v>0</v>
      </c>
      <c r="L53" s="50" t="s">
        <v>585</v>
      </c>
      <c r="M53" s="55">
        <f t="shared" si="16"/>
        <v>0</v>
      </c>
      <c r="N53" s="4" t="e">
        <f t="shared" si="2"/>
        <v>#DIV/0!</v>
      </c>
    </row>
    <row r="54" spans="1:14" s="2" customFormat="1">
      <c r="A54" s="17" t="s">
        <v>491</v>
      </c>
      <c r="B54" s="18" t="s">
        <v>281</v>
      </c>
      <c r="C54" s="18" t="s">
        <v>695</v>
      </c>
      <c r="D54" s="18">
        <v>56</v>
      </c>
      <c r="E54" s="18" t="s">
        <v>594</v>
      </c>
      <c r="F54" s="18" t="s">
        <v>601</v>
      </c>
      <c r="G54" s="14">
        <v>3</v>
      </c>
      <c r="H54" s="49" t="s">
        <v>16</v>
      </c>
      <c r="I54" s="229"/>
      <c r="J54" s="53" t="s">
        <v>585</v>
      </c>
      <c r="K54" s="54">
        <f t="shared" si="17"/>
        <v>0</v>
      </c>
      <c r="L54" s="50" t="s">
        <v>585</v>
      </c>
      <c r="M54" s="55">
        <f t="shared" si="16"/>
        <v>0</v>
      </c>
      <c r="N54" s="4" t="e">
        <f t="shared" si="2"/>
        <v>#DIV/0!</v>
      </c>
    </row>
    <row r="55" spans="1:14" s="2" customFormat="1">
      <c r="A55" s="17" t="s">
        <v>492</v>
      </c>
      <c r="B55" s="18" t="s">
        <v>281</v>
      </c>
      <c r="C55" s="18" t="s">
        <v>695</v>
      </c>
      <c r="D55" s="18">
        <v>56</v>
      </c>
      <c r="E55" s="18" t="s">
        <v>594</v>
      </c>
      <c r="F55" s="18" t="s">
        <v>602</v>
      </c>
      <c r="G55" s="14">
        <v>3</v>
      </c>
      <c r="H55" s="49" t="s">
        <v>16</v>
      </c>
      <c r="I55" s="229"/>
      <c r="J55" s="53" t="s">
        <v>585</v>
      </c>
      <c r="K55" s="54">
        <f t="shared" si="17"/>
        <v>0</v>
      </c>
      <c r="L55" s="50" t="s">
        <v>585</v>
      </c>
      <c r="M55" s="55">
        <f t="shared" si="16"/>
        <v>0</v>
      </c>
      <c r="N55" s="4" t="e">
        <f t="shared" si="2"/>
        <v>#DIV/0!</v>
      </c>
    </row>
    <row r="56" spans="1:14" s="2" customFormat="1">
      <c r="A56" s="17" t="s">
        <v>493</v>
      </c>
      <c r="B56" s="18" t="s">
        <v>281</v>
      </c>
      <c r="C56" s="18" t="s">
        <v>695</v>
      </c>
      <c r="D56" s="18">
        <v>56</v>
      </c>
      <c r="E56" s="18" t="s">
        <v>594</v>
      </c>
      <c r="F56" s="18" t="s">
        <v>614</v>
      </c>
      <c r="G56" s="14">
        <v>1</v>
      </c>
      <c r="H56" s="49" t="s">
        <v>16</v>
      </c>
      <c r="I56" s="229"/>
      <c r="J56" s="53" t="s">
        <v>585</v>
      </c>
      <c r="K56" s="54">
        <f t="shared" si="17"/>
        <v>0</v>
      </c>
      <c r="L56" s="50" t="s">
        <v>585</v>
      </c>
      <c r="M56" s="55">
        <f t="shared" si="16"/>
        <v>0</v>
      </c>
      <c r="N56" s="4" t="e">
        <f t="shared" si="2"/>
        <v>#DIV/0!</v>
      </c>
    </row>
    <row r="57" spans="1:14" s="2" customFormat="1">
      <c r="A57" s="17" t="s">
        <v>494</v>
      </c>
      <c r="B57" s="18" t="s">
        <v>281</v>
      </c>
      <c r="C57" s="18" t="s">
        <v>695</v>
      </c>
      <c r="D57" s="18">
        <v>56</v>
      </c>
      <c r="E57" s="18" t="s">
        <v>594</v>
      </c>
      <c r="F57" s="18" t="s">
        <v>615</v>
      </c>
      <c r="G57" s="14">
        <v>117.8</v>
      </c>
      <c r="H57" s="49" t="s">
        <v>15</v>
      </c>
      <c r="I57" s="229"/>
      <c r="J57" s="53" t="s">
        <v>585</v>
      </c>
      <c r="K57" s="54">
        <f t="shared" ref="K57" si="18">TRUNC(I57*G57,2)</f>
        <v>0</v>
      </c>
      <c r="L57" s="50" t="s">
        <v>585</v>
      </c>
      <c r="M57" s="55">
        <f t="shared" si="16"/>
        <v>0</v>
      </c>
      <c r="N57" s="4" t="e">
        <f t="shared" si="2"/>
        <v>#DIV/0!</v>
      </c>
    </row>
    <row r="58" spans="1:14" s="2" customFormat="1">
      <c r="A58" s="17" t="s">
        <v>519</v>
      </c>
      <c r="B58" s="16" t="s">
        <v>12</v>
      </c>
      <c r="C58" s="16" t="s">
        <v>11</v>
      </c>
      <c r="D58" s="18">
        <v>10648</v>
      </c>
      <c r="E58" s="18" t="s">
        <v>594</v>
      </c>
      <c r="F58" s="19" t="s">
        <v>720</v>
      </c>
      <c r="G58" s="14">
        <v>9</v>
      </c>
      <c r="H58" s="49" t="s">
        <v>16</v>
      </c>
      <c r="I58" s="229"/>
      <c r="J58" s="229"/>
      <c r="K58" s="54">
        <f t="shared" si="7"/>
        <v>0</v>
      </c>
      <c r="L58" s="54">
        <f t="shared" si="8"/>
        <v>0</v>
      </c>
      <c r="M58" s="55">
        <f>L58+K58</f>
        <v>0</v>
      </c>
      <c r="N58" s="4" t="e">
        <f t="shared" si="2"/>
        <v>#DIV/0!</v>
      </c>
    </row>
    <row r="59" spans="1:14" s="2" customFormat="1">
      <c r="A59" s="17" t="s">
        <v>520</v>
      </c>
      <c r="B59" s="16" t="s">
        <v>281</v>
      </c>
      <c r="C59" s="18" t="s">
        <v>695</v>
      </c>
      <c r="D59" s="18">
        <v>50</v>
      </c>
      <c r="E59" s="18" t="s">
        <v>594</v>
      </c>
      <c r="F59" s="19" t="s">
        <v>721</v>
      </c>
      <c r="G59" s="14">
        <v>27</v>
      </c>
      <c r="H59" s="49" t="s">
        <v>15</v>
      </c>
      <c r="I59" s="229"/>
      <c r="J59" s="53" t="s">
        <v>585</v>
      </c>
      <c r="K59" s="54">
        <f t="shared" si="7"/>
        <v>0</v>
      </c>
      <c r="L59" s="50" t="s">
        <v>585</v>
      </c>
      <c r="M59" s="55">
        <f>K59</f>
        <v>0</v>
      </c>
      <c r="N59" s="4" t="e">
        <f t="shared" ref="N59:N90" si="19">M59/$M$647*100</f>
        <v>#DIV/0!</v>
      </c>
    </row>
    <row r="60" spans="1:14" s="2" customFormat="1">
      <c r="A60" s="17" t="s">
        <v>521</v>
      </c>
      <c r="B60" s="16" t="s">
        <v>12</v>
      </c>
      <c r="C60" s="16" t="s">
        <v>11</v>
      </c>
      <c r="D60" s="18">
        <v>10628</v>
      </c>
      <c r="E60" s="18" t="s">
        <v>594</v>
      </c>
      <c r="F60" s="19" t="s">
        <v>84</v>
      </c>
      <c r="G60" s="14">
        <v>57.42</v>
      </c>
      <c r="H60" s="49" t="s">
        <v>15</v>
      </c>
      <c r="I60" s="229"/>
      <c r="J60" s="229"/>
      <c r="K60" s="54">
        <f t="shared" si="7"/>
        <v>0</v>
      </c>
      <c r="L60" s="54">
        <f t="shared" si="8"/>
        <v>0</v>
      </c>
      <c r="M60" s="55">
        <f>L60+K60</f>
        <v>0</v>
      </c>
      <c r="N60" s="4" t="e">
        <f t="shared" si="19"/>
        <v>#DIV/0!</v>
      </c>
    </row>
    <row r="61" spans="1:14" s="2" customFormat="1">
      <c r="A61" s="17" t="s">
        <v>522</v>
      </c>
      <c r="B61" s="16" t="s">
        <v>281</v>
      </c>
      <c r="C61" s="18" t="s">
        <v>695</v>
      </c>
      <c r="D61" s="18">
        <v>50</v>
      </c>
      <c r="E61" s="18" t="s">
        <v>594</v>
      </c>
      <c r="F61" s="18" t="s">
        <v>354</v>
      </c>
      <c r="G61" s="14">
        <v>2.68</v>
      </c>
      <c r="H61" s="49" t="s">
        <v>15</v>
      </c>
      <c r="I61" s="229"/>
      <c r="J61" s="229"/>
      <c r="K61" s="54">
        <f>TRUNC(I61*G61,2)</f>
        <v>0</v>
      </c>
      <c r="L61" s="54">
        <f>TRUNC(J61*G61,2)</f>
        <v>0</v>
      </c>
      <c r="M61" s="55">
        <f>L61+K61</f>
        <v>0</v>
      </c>
      <c r="N61" s="4" t="e">
        <f t="shared" si="19"/>
        <v>#DIV/0!</v>
      </c>
    </row>
    <row r="62" spans="1:14" s="2" customFormat="1">
      <c r="A62" s="17" t="s">
        <v>538</v>
      </c>
      <c r="B62" s="16" t="s">
        <v>281</v>
      </c>
      <c r="C62" s="18" t="s">
        <v>695</v>
      </c>
      <c r="D62" s="18">
        <v>50</v>
      </c>
      <c r="E62" s="18" t="s">
        <v>594</v>
      </c>
      <c r="F62" s="18" t="s">
        <v>717</v>
      </c>
      <c r="G62" s="40">
        <v>44.7</v>
      </c>
      <c r="H62" s="49" t="s">
        <v>17</v>
      </c>
      <c r="I62" s="229"/>
      <c r="J62" s="53" t="s">
        <v>585</v>
      </c>
      <c r="K62" s="54">
        <f>TRUNC(I62*G62,2)</f>
        <v>0</v>
      </c>
      <c r="L62" s="54" t="s">
        <v>585</v>
      </c>
      <c r="M62" s="55">
        <f>K62</f>
        <v>0</v>
      </c>
      <c r="N62" s="4" t="e">
        <f t="shared" si="19"/>
        <v>#DIV/0!</v>
      </c>
    </row>
    <row r="63" spans="1:14" s="2" customFormat="1">
      <c r="A63" s="17" t="s">
        <v>539</v>
      </c>
      <c r="B63" s="16" t="s">
        <v>281</v>
      </c>
      <c r="C63" s="18" t="s">
        <v>695</v>
      </c>
      <c r="D63" s="18">
        <v>60</v>
      </c>
      <c r="E63" s="18" t="s">
        <v>594</v>
      </c>
      <c r="F63" s="19" t="s">
        <v>588</v>
      </c>
      <c r="G63" s="14">
        <v>52.02</v>
      </c>
      <c r="H63" s="49" t="s">
        <v>15</v>
      </c>
      <c r="I63" s="229"/>
      <c r="J63" s="53" t="s">
        <v>585</v>
      </c>
      <c r="K63" s="54">
        <f t="shared" si="7"/>
        <v>0</v>
      </c>
      <c r="L63" s="54" t="s">
        <v>585</v>
      </c>
      <c r="M63" s="55">
        <f>K63</f>
        <v>0</v>
      </c>
      <c r="N63" s="4" t="e">
        <f t="shared" si="19"/>
        <v>#DIV/0!</v>
      </c>
    </row>
    <row r="64" spans="1:14" s="2" customFormat="1">
      <c r="A64" s="17" t="s">
        <v>540</v>
      </c>
      <c r="B64" s="16" t="s">
        <v>12</v>
      </c>
      <c r="C64" s="16" t="s">
        <v>11</v>
      </c>
      <c r="D64" s="18">
        <v>800004</v>
      </c>
      <c r="E64" s="18" t="s">
        <v>594</v>
      </c>
      <c r="F64" s="16" t="s">
        <v>681</v>
      </c>
      <c r="G64" s="14">
        <v>30.72</v>
      </c>
      <c r="H64" s="49" t="s">
        <v>15</v>
      </c>
      <c r="I64" s="229"/>
      <c r="J64" s="229"/>
      <c r="K64" s="54">
        <f>TRUNC(I64*G64,2)</f>
        <v>0</v>
      </c>
      <c r="L64" s="54">
        <f t="shared" si="8"/>
        <v>0</v>
      </c>
      <c r="M64" s="55">
        <f>L64+K64</f>
        <v>0</v>
      </c>
      <c r="N64" s="4" t="e">
        <f t="shared" si="19"/>
        <v>#DIV/0!</v>
      </c>
    </row>
    <row r="65" spans="1:16" s="2" customFormat="1">
      <c r="A65" s="17" t="s">
        <v>541</v>
      </c>
      <c r="B65" s="16" t="s">
        <v>281</v>
      </c>
      <c r="C65" s="18" t="s">
        <v>695</v>
      </c>
      <c r="D65" s="18">
        <v>50</v>
      </c>
      <c r="E65" s="18" t="s">
        <v>594</v>
      </c>
      <c r="F65" s="16" t="s">
        <v>378</v>
      </c>
      <c r="G65" s="69">
        <v>19</v>
      </c>
      <c r="H65" s="68" t="s">
        <v>282</v>
      </c>
      <c r="I65" s="229"/>
      <c r="J65" s="53" t="s">
        <v>585</v>
      </c>
      <c r="K65" s="54">
        <f t="shared" si="7"/>
        <v>0</v>
      </c>
      <c r="L65" s="54" t="s">
        <v>585</v>
      </c>
      <c r="M65" s="55">
        <f t="shared" ref="M65:M72" si="20">K65</f>
        <v>0</v>
      </c>
      <c r="N65" s="4" t="e">
        <f t="shared" si="19"/>
        <v>#DIV/0!</v>
      </c>
    </row>
    <row r="66" spans="1:16" s="2" customFormat="1">
      <c r="A66" s="17" t="s">
        <v>542</v>
      </c>
      <c r="B66" s="16" t="s">
        <v>281</v>
      </c>
      <c r="C66" s="18" t="s">
        <v>695</v>
      </c>
      <c r="D66" s="18">
        <v>50</v>
      </c>
      <c r="E66" s="18" t="s">
        <v>594</v>
      </c>
      <c r="F66" s="16" t="s">
        <v>377</v>
      </c>
      <c r="G66" s="69">
        <v>1</v>
      </c>
      <c r="H66" s="68" t="s">
        <v>282</v>
      </c>
      <c r="I66" s="229"/>
      <c r="J66" s="53" t="s">
        <v>585</v>
      </c>
      <c r="K66" s="54">
        <f t="shared" si="7"/>
        <v>0</v>
      </c>
      <c r="L66" s="54" t="s">
        <v>585</v>
      </c>
      <c r="M66" s="55">
        <f t="shared" si="20"/>
        <v>0</v>
      </c>
      <c r="N66" s="4" t="e">
        <f t="shared" si="19"/>
        <v>#DIV/0!</v>
      </c>
    </row>
    <row r="67" spans="1:16" s="2" customFormat="1">
      <c r="A67" s="17" t="s">
        <v>543</v>
      </c>
      <c r="B67" s="16" t="s">
        <v>281</v>
      </c>
      <c r="C67" s="18" t="s">
        <v>695</v>
      </c>
      <c r="D67" s="18">
        <v>50</v>
      </c>
      <c r="E67" s="18" t="s">
        <v>594</v>
      </c>
      <c r="F67" s="16" t="s">
        <v>511</v>
      </c>
      <c r="G67" s="69">
        <v>1</v>
      </c>
      <c r="H67" s="68" t="s">
        <v>282</v>
      </c>
      <c r="I67" s="229"/>
      <c r="J67" s="53" t="s">
        <v>585</v>
      </c>
      <c r="K67" s="54">
        <f t="shared" si="7"/>
        <v>0</v>
      </c>
      <c r="L67" s="54" t="s">
        <v>585</v>
      </c>
      <c r="M67" s="55">
        <f t="shared" si="20"/>
        <v>0</v>
      </c>
      <c r="N67" s="4" t="e">
        <f t="shared" si="19"/>
        <v>#DIV/0!</v>
      </c>
    </row>
    <row r="68" spans="1:16" s="2" customFormat="1">
      <c r="A68" s="17" t="s">
        <v>544</v>
      </c>
      <c r="B68" s="16" t="s">
        <v>281</v>
      </c>
      <c r="C68" s="18" t="s">
        <v>695</v>
      </c>
      <c r="D68" s="18">
        <v>50</v>
      </c>
      <c r="E68" s="18" t="s">
        <v>594</v>
      </c>
      <c r="F68" s="18" t="s">
        <v>379</v>
      </c>
      <c r="G68" s="69">
        <v>2</v>
      </c>
      <c r="H68" s="77" t="s">
        <v>282</v>
      </c>
      <c r="I68" s="229"/>
      <c r="J68" s="53" t="s">
        <v>585</v>
      </c>
      <c r="K68" s="54">
        <f t="shared" si="7"/>
        <v>0</v>
      </c>
      <c r="L68" s="54" t="s">
        <v>585</v>
      </c>
      <c r="M68" s="55">
        <f t="shared" si="20"/>
        <v>0</v>
      </c>
      <c r="N68" s="4" t="e">
        <f t="shared" si="19"/>
        <v>#DIV/0!</v>
      </c>
    </row>
    <row r="69" spans="1:16" s="2" customFormat="1">
      <c r="A69" s="17" t="s">
        <v>545</v>
      </c>
      <c r="B69" s="16" t="s">
        <v>281</v>
      </c>
      <c r="C69" s="18" t="s">
        <v>695</v>
      </c>
      <c r="D69" s="18">
        <v>50</v>
      </c>
      <c r="E69" s="18" t="s">
        <v>594</v>
      </c>
      <c r="F69" s="18" t="s">
        <v>380</v>
      </c>
      <c r="G69" s="69">
        <v>1</v>
      </c>
      <c r="H69" s="77" t="s">
        <v>282</v>
      </c>
      <c r="I69" s="229"/>
      <c r="J69" s="53" t="s">
        <v>585</v>
      </c>
      <c r="K69" s="54">
        <f t="shared" si="7"/>
        <v>0</v>
      </c>
      <c r="L69" s="54" t="s">
        <v>585</v>
      </c>
      <c r="M69" s="55">
        <f t="shared" si="20"/>
        <v>0</v>
      </c>
      <c r="N69" s="4" t="e">
        <f t="shared" si="19"/>
        <v>#DIV/0!</v>
      </c>
    </row>
    <row r="70" spans="1:16" s="2" customFormat="1">
      <c r="A70" s="17" t="s">
        <v>546</v>
      </c>
      <c r="B70" s="16" t="s">
        <v>281</v>
      </c>
      <c r="C70" s="18" t="s">
        <v>695</v>
      </c>
      <c r="D70" s="18">
        <v>50</v>
      </c>
      <c r="E70" s="18" t="s">
        <v>594</v>
      </c>
      <c r="F70" s="18" t="s">
        <v>381</v>
      </c>
      <c r="G70" s="69">
        <v>1</v>
      </c>
      <c r="H70" s="77" t="s">
        <v>282</v>
      </c>
      <c r="I70" s="229"/>
      <c r="J70" s="53" t="s">
        <v>585</v>
      </c>
      <c r="K70" s="54">
        <f t="shared" si="7"/>
        <v>0</v>
      </c>
      <c r="L70" s="54" t="s">
        <v>585</v>
      </c>
      <c r="M70" s="55">
        <f t="shared" si="20"/>
        <v>0</v>
      </c>
      <c r="N70" s="4" t="e">
        <f t="shared" si="19"/>
        <v>#DIV/0!</v>
      </c>
    </row>
    <row r="71" spans="1:16" s="2" customFormat="1">
      <c r="A71" s="17" t="s">
        <v>547</v>
      </c>
      <c r="B71" s="16" t="s">
        <v>281</v>
      </c>
      <c r="C71" s="18" t="s">
        <v>695</v>
      </c>
      <c r="D71" s="18">
        <v>50</v>
      </c>
      <c r="E71" s="18" t="s">
        <v>594</v>
      </c>
      <c r="F71" s="18" t="s">
        <v>246</v>
      </c>
      <c r="G71" s="69">
        <v>9</v>
      </c>
      <c r="H71" s="77" t="s">
        <v>282</v>
      </c>
      <c r="I71" s="229"/>
      <c r="J71" s="53" t="s">
        <v>585</v>
      </c>
      <c r="K71" s="54">
        <f t="shared" si="7"/>
        <v>0</v>
      </c>
      <c r="L71" s="54" t="s">
        <v>585</v>
      </c>
      <c r="M71" s="55">
        <f t="shared" si="20"/>
        <v>0</v>
      </c>
      <c r="N71" s="4" t="e">
        <f t="shared" si="19"/>
        <v>#DIV/0!</v>
      </c>
    </row>
    <row r="72" spans="1:16" s="2" customFormat="1">
      <c r="A72" s="17" t="s">
        <v>548</v>
      </c>
      <c r="B72" s="16" t="s">
        <v>281</v>
      </c>
      <c r="C72" s="18" t="s">
        <v>695</v>
      </c>
      <c r="D72" s="18">
        <v>50</v>
      </c>
      <c r="E72" s="18" t="s">
        <v>594</v>
      </c>
      <c r="F72" s="16" t="s">
        <v>382</v>
      </c>
      <c r="G72" s="69">
        <v>1</v>
      </c>
      <c r="H72" s="68" t="s">
        <v>282</v>
      </c>
      <c r="I72" s="229"/>
      <c r="J72" s="53" t="s">
        <v>585</v>
      </c>
      <c r="K72" s="54">
        <f t="shared" si="7"/>
        <v>0</v>
      </c>
      <c r="L72" s="54" t="s">
        <v>585</v>
      </c>
      <c r="M72" s="55">
        <f t="shared" si="20"/>
        <v>0</v>
      </c>
      <c r="N72" s="4" t="e">
        <f t="shared" si="19"/>
        <v>#DIV/0!</v>
      </c>
    </row>
    <row r="73" spans="1:16" s="2" customFormat="1">
      <c r="A73" s="17" t="s">
        <v>549</v>
      </c>
      <c r="B73" s="16" t="s">
        <v>12</v>
      </c>
      <c r="C73" s="16" t="s">
        <v>11</v>
      </c>
      <c r="D73" s="18">
        <v>10624</v>
      </c>
      <c r="E73" s="18" t="s">
        <v>594</v>
      </c>
      <c r="F73" s="19" t="s">
        <v>620</v>
      </c>
      <c r="G73" s="14">
        <v>17.77</v>
      </c>
      <c r="H73" s="49" t="s">
        <v>15</v>
      </c>
      <c r="I73" s="229"/>
      <c r="J73" s="229"/>
      <c r="K73" s="54">
        <f t="shared" si="7"/>
        <v>0</v>
      </c>
      <c r="L73" s="54">
        <f t="shared" ref="L73" si="21">TRUNC(J73*G73,2)</f>
        <v>0</v>
      </c>
      <c r="M73" s="55">
        <f>L73+K73</f>
        <v>0</v>
      </c>
      <c r="N73" s="4" t="e">
        <f t="shared" si="19"/>
        <v>#DIV/0!</v>
      </c>
    </row>
    <row r="74" spans="1:16" s="2" customFormat="1">
      <c r="A74" s="17" t="s">
        <v>550</v>
      </c>
      <c r="B74" s="16" t="s">
        <v>12</v>
      </c>
      <c r="C74" s="16" t="s">
        <v>11</v>
      </c>
      <c r="D74" s="18">
        <v>10625</v>
      </c>
      <c r="E74" s="18" t="s">
        <v>594</v>
      </c>
      <c r="F74" s="19" t="s">
        <v>621</v>
      </c>
      <c r="G74" s="14">
        <v>16.63</v>
      </c>
      <c r="H74" s="49" t="s">
        <v>15</v>
      </c>
      <c r="I74" s="229"/>
      <c r="J74" s="229"/>
      <c r="K74" s="54">
        <f t="shared" ref="K74" si="22">TRUNC(I74*G74,2)</f>
        <v>0</v>
      </c>
      <c r="L74" s="54">
        <f t="shared" ref="L74" si="23">TRUNC(J74*G74,2)</f>
        <v>0</v>
      </c>
      <c r="M74" s="55">
        <f>L74+K74</f>
        <v>0</v>
      </c>
      <c r="N74" s="4" t="e">
        <f t="shared" si="19"/>
        <v>#DIV/0!</v>
      </c>
    </row>
    <row r="75" spans="1:16" s="3" customFormat="1">
      <c r="A75" s="15" t="s">
        <v>500</v>
      </c>
      <c r="B75" s="12"/>
      <c r="C75" s="12"/>
      <c r="D75" s="13"/>
      <c r="E75" s="13"/>
      <c r="F75" s="12" t="s">
        <v>372</v>
      </c>
      <c r="G75" s="14"/>
      <c r="H75" s="49"/>
      <c r="I75" s="53"/>
      <c r="J75" s="53"/>
      <c r="K75" s="51">
        <f>SUBTOTAL(9,K76:K84)</f>
        <v>0</v>
      </c>
      <c r="L75" s="51">
        <f>SUBTOTAL(9,L76:L84)</f>
        <v>0</v>
      </c>
      <c r="M75" s="52">
        <f>SUBTOTAL(9,M76:M84)</f>
        <v>0</v>
      </c>
      <c r="N75" s="4" t="e">
        <f t="shared" si="19"/>
        <v>#DIV/0!</v>
      </c>
      <c r="O75" s="2"/>
      <c r="P75" s="2"/>
    </row>
    <row r="76" spans="1:16" s="2" customFormat="1">
      <c r="A76" s="17" t="s">
        <v>471</v>
      </c>
      <c r="B76" s="16" t="s">
        <v>281</v>
      </c>
      <c r="C76" s="18" t="s">
        <v>695</v>
      </c>
      <c r="D76" s="18">
        <v>50</v>
      </c>
      <c r="E76" s="18" t="s">
        <v>594</v>
      </c>
      <c r="F76" s="18" t="s">
        <v>283</v>
      </c>
      <c r="G76" s="14">
        <v>4</v>
      </c>
      <c r="H76" s="49" t="s">
        <v>71</v>
      </c>
      <c r="I76" s="229"/>
      <c r="J76" s="53" t="s">
        <v>585</v>
      </c>
      <c r="K76" s="54">
        <f t="shared" ref="K76:K84" si="24">TRUNC(I76*G76,2)</f>
        <v>0</v>
      </c>
      <c r="L76" s="50" t="s">
        <v>585</v>
      </c>
      <c r="M76" s="55">
        <f>K76</f>
        <v>0</v>
      </c>
      <c r="N76" s="4" t="e">
        <f t="shared" si="19"/>
        <v>#DIV/0!</v>
      </c>
    </row>
    <row r="77" spans="1:16" s="2" customFormat="1">
      <c r="A77" s="17" t="s">
        <v>472</v>
      </c>
      <c r="B77" s="16" t="s">
        <v>281</v>
      </c>
      <c r="C77" s="18" t="s">
        <v>695</v>
      </c>
      <c r="D77" s="18">
        <v>50</v>
      </c>
      <c r="E77" s="18" t="s">
        <v>594</v>
      </c>
      <c r="F77" s="18" t="s">
        <v>284</v>
      </c>
      <c r="G77" s="14">
        <v>1</v>
      </c>
      <c r="H77" s="49" t="s">
        <v>71</v>
      </c>
      <c r="I77" s="229"/>
      <c r="J77" s="53" t="s">
        <v>585</v>
      </c>
      <c r="K77" s="54">
        <f t="shared" si="24"/>
        <v>0</v>
      </c>
      <c r="L77" s="50" t="s">
        <v>585</v>
      </c>
      <c r="M77" s="55">
        <f>K77</f>
        <v>0</v>
      </c>
      <c r="N77" s="4" t="e">
        <f t="shared" si="19"/>
        <v>#DIV/0!</v>
      </c>
    </row>
    <row r="78" spans="1:16" s="2" customFormat="1">
      <c r="A78" s="17" t="s">
        <v>473</v>
      </c>
      <c r="B78" s="16" t="s">
        <v>281</v>
      </c>
      <c r="C78" s="18" t="s">
        <v>695</v>
      </c>
      <c r="D78" s="18">
        <v>50</v>
      </c>
      <c r="E78" s="18" t="s">
        <v>594</v>
      </c>
      <c r="F78" s="19" t="s">
        <v>383</v>
      </c>
      <c r="G78" s="14">
        <v>1</v>
      </c>
      <c r="H78" s="49" t="s">
        <v>71</v>
      </c>
      <c r="I78" s="229"/>
      <c r="J78" s="53" t="s">
        <v>585</v>
      </c>
      <c r="K78" s="54">
        <f t="shared" si="24"/>
        <v>0</v>
      </c>
      <c r="L78" s="50" t="s">
        <v>585</v>
      </c>
      <c r="M78" s="55">
        <f>K78</f>
        <v>0</v>
      </c>
      <c r="N78" s="4" t="e">
        <f t="shared" si="19"/>
        <v>#DIV/0!</v>
      </c>
    </row>
    <row r="79" spans="1:16" s="2" customFormat="1">
      <c r="A79" s="17" t="s">
        <v>480</v>
      </c>
      <c r="B79" s="16" t="s">
        <v>281</v>
      </c>
      <c r="C79" s="18" t="s">
        <v>695</v>
      </c>
      <c r="D79" s="18">
        <v>50</v>
      </c>
      <c r="E79" s="18" t="s">
        <v>594</v>
      </c>
      <c r="F79" s="19" t="s">
        <v>589</v>
      </c>
      <c r="G79" s="14">
        <v>1</v>
      </c>
      <c r="H79" s="49" t="s">
        <v>71</v>
      </c>
      <c r="I79" s="229"/>
      <c r="J79" s="53" t="s">
        <v>585</v>
      </c>
      <c r="K79" s="54">
        <f t="shared" si="24"/>
        <v>0</v>
      </c>
      <c r="L79" s="50" t="s">
        <v>585</v>
      </c>
      <c r="M79" s="55">
        <f>K79</f>
        <v>0</v>
      </c>
      <c r="N79" s="4" t="e">
        <f t="shared" si="19"/>
        <v>#DIV/0!</v>
      </c>
    </row>
    <row r="80" spans="1:16" s="2" customFormat="1">
      <c r="A80" s="17" t="s">
        <v>481</v>
      </c>
      <c r="B80" s="16" t="s">
        <v>281</v>
      </c>
      <c r="C80" s="18" t="s">
        <v>695</v>
      </c>
      <c r="D80" s="18">
        <v>57</v>
      </c>
      <c r="E80" s="18" t="s">
        <v>594</v>
      </c>
      <c r="F80" s="19" t="s">
        <v>616</v>
      </c>
      <c r="G80" s="14">
        <v>9</v>
      </c>
      <c r="H80" s="49" t="s">
        <v>71</v>
      </c>
      <c r="I80" s="229"/>
      <c r="J80" s="53" t="s">
        <v>585</v>
      </c>
      <c r="K80" s="54">
        <f t="shared" si="24"/>
        <v>0</v>
      </c>
      <c r="L80" s="50" t="s">
        <v>585</v>
      </c>
      <c r="M80" s="55">
        <f>K80</f>
        <v>0</v>
      </c>
      <c r="N80" s="4" t="e">
        <f t="shared" si="19"/>
        <v>#DIV/0!</v>
      </c>
    </row>
    <row r="81" spans="1:16" s="2" customFormat="1">
      <c r="A81" s="17" t="s">
        <v>482</v>
      </c>
      <c r="B81" s="70" t="s">
        <v>12</v>
      </c>
      <c r="C81" s="16" t="s">
        <v>11</v>
      </c>
      <c r="D81" s="18">
        <v>8000038</v>
      </c>
      <c r="E81" s="18" t="s">
        <v>594</v>
      </c>
      <c r="F81" s="71" t="s">
        <v>384</v>
      </c>
      <c r="G81" s="17">
        <v>7.8</v>
      </c>
      <c r="H81" s="68" t="s">
        <v>15</v>
      </c>
      <c r="I81" s="229"/>
      <c r="J81" s="229"/>
      <c r="K81" s="54">
        <f t="shared" ref="K81" si="25">TRUNC(I81*G81,2)</f>
        <v>0</v>
      </c>
      <c r="L81" s="54">
        <f t="shared" ref="L81" si="26">TRUNC(J81*G81,2)</f>
        <v>0</v>
      </c>
      <c r="M81" s="55">
        <f>L81+K81</f>
        <v>0</v>
      </c>
      <c r="N81" s="4" t="e">
        <f t="shared" si="19"/>
        <v>#DIV/0!</v>
      </c>
    </row>
    <row r="82" spans="1:16" s="2" customFormat="1">
      <c r="A82" s="17" t="s">
        <v>483</v>
      </c>
      <c r="B82" s="16" t="s">
        <v>12</v>
      </c>
      <c r="C82" s="16" t="s">
        <v>13</v>
      </c>
      <c r="D82" s="18">
        <v>100724</v>
      </c>
      <c r="E82" s="18" t="s">
        <v>593</v>
      </c>
      <c r="F82" s="39" t="s">
        <v>247</v>
      </c>
      <c r="G82" s="72">
        <v>8.0640000000000001</v>
      </c>
      <c r="H82" s="49" t="s">
        <v>15</v>
      </c>
      <c r="I82" s="229"/>
      <c r="J82" s="229"/>
      <c r="K82" s="54">
        <f t="shared" si="24"/>
        <v>0</v>
      </c>
      <c r="L82" s="54">
        <f t="shared" ref="L82:L87" si="27">TRUNC(J82*G82,2)</f>
        <v>0</v>
      </c>
      <c r="M82" s="55">
        <f>L82+K82</f>
        <v>0</v>
      </c>
      <c r="N82" s="4" t="e">
        <f t="shared" si="19"/>
        <v>#DIV/0!</v>
      </c>
    </row>
    <row r="83" spans="1:16" s="2" customFormat="1">
      <c r="A83" s="17" t="s">
        <v>484</v>
      </c>
      <c r="B83" s="16" t="s">
        <v>12</v>
      </c>
      <c r="C83" s="16" t="s">
        <v>13</v>
      </c>
      <c r="D83" s="18">
        <v>90838</v>
      </c>
      <c r="E83" s="18" t="s">
        <v>593</v>
      </c>
      <c r="F83" s="39" t="s">
        <v>619</v>
      </c>
      <c r="G83" s="14">
        <v>4</v>
      </c>
      <c r="H83" s="49" t="s">
        <v>71</v>
      </c>
      <c r="I83" s="229"/>
      <c r="J83" s="229"/>
      <c r="K83" s="54">
        <f t="shared" ref="K83" si="28">TRUNC(I83*G83,2)</f>
        <v>0</v>
      </c>
      <c r="L83" s="54">
        <f t="shared" ref="L83" si="29">TRUNC(J83*G83,2)</f>
        <v>0</v>
      </c>
      <c r="M83" s="55">
        <f>L83+K83</f>
        <v>0</v>
      </c>
      <c r="N83" s="4" t="e">
        <f t="shared" si="19"/>
        <v>#DIV/0!</v>
      </c>
    </row>
    <row r="84" spans="1:16" s="2" customFormat="1" ht="25.5">
      <c r="A84" s="17" t="s">
        <v>485</v>
      </c>
      <c r="B84" s="16" t="s">
        <v>12</v>
      </c>
      <c r="C84" s="16" t="s">
        <v>11</v>
      </c>
      <c r="D84" s="18">
        <v>10645</v>
      </c>
      <c r="E84" s="18" t="s">
        <v>593</v>
      </c>
      <c r="F84" s="73" t="s">
        <v>711</v>
      </c>
      <c r="G84" s="14">
        <v>2</v>
      </c>
      <c r="H84" s="49" t="s">
        <v>71</v>
      </c>
      <c r="I84" s="229"/>
      <c r="J84" s="229"/>
      <c r="K84" s="54">
        <f t="shared" si="24"/>
        <v>0</v>
      </c>
      <c r="L84" s="54">
        <f t="shared" si="27"/>
        <v>0</v>
      </c>
      <c r="M84" s="55">
        <f>L84+K84</f>
        <v>0</v>
      </c>
      <c r="N84" s="4" t="e">
        <f t="shared" si="19"/>
        <v>#DIV/0!</v>
      </c>
    </row>
    <row r="85" spans="1:16" s="3" customFormat="1">
      <c r="A85" s="15" t="s">
        <v>501</v>
      </c>
      <c r="B85" s="12"/>
      <c r="C85" s="12"/>
      <c r="D85" s="13"/>
      <c r="E85" s="13"/>
      <c r="F85" s="12" t="s">
        <v>170</v>
      </c>
      <c r="G85" s="14"/>
      <c r="H85" s="49"/>
      <c r="I85" s="53"/>
      <c r="J85" s="53"/>
      <c r="K85" s="51">
        <f>SUBTOTAL(9,K86:K87)</f>
        <v>0</v>
      </c>
      <c r="L85" s="51">
        <f>SUBTOTAL(9,L86:L87)</f>
        <v>0</v>
      </c>
      <c r="M85" s="52">
        <f>SUBTOTAL(9,M86:M87)</f>
        <v>0</v>
      </c>
      <c r="N85" s="4" t="e">
        <f t="shared" si="19"/>
        <v>#DIV/0!</v>
      </c>
      <c r="O85" s="2"/>
      <c r="P85" s="2"/>
    </row>
    <row r="86" spans="1:16" s="3" customFormat="1">
      <c r="A86" s="17" t="s">
        <v>471</v>
      </c>
      <c r="B86" s="16" t="s">
        <v>12</v>
      </c>
      <c r="C86" s="16" t="s">
        <v>11</v>
      </c>
      <c r="D86" s="18" t="e">
        <f>#REF!</f>
        <v>#REF!</v>
      </c>
      <c r="E86" s="18" t="s">
        <v>594</v>
      </c>
      <c r="F86" s="16" t="s">
        <v>376</v>
      </c>
      <c r="G86" s="16">
        <v>9.2899999999999991</v>
      </c>
      <c r="H86" s="68" t="s">
        <v>16</v>
      </c>
      <c r="I86" s="229"/>
      <c r="J86" s="229"/>
      <c r="K86" s="54">
        <f t="shared" ref="K86" si="30">TRUNC(I86*G86,2)</f>
        <v>0</v>
      </c>
      <c r="L86" s="54">
        <f t="shared" si="27"/>
        <v>0</v>
      </c>
      <c r="M86" s="55">
        <f>L86+K86</f>
        <v>0</v>
      </c>
      <c r="N86" s="4" t="e">
        <f t="shared" si="19"/>
        <v>#DIV/0!</v>
      </c>
      <c r="O86" s="2"/>
      <c r="P86" s="2"/>
    </row>
    <row r="87" spans="1:16" s="2" customFormat="1">
      <c r="A87" s="17" t="s">
        <v>472</v>
      </c>
      <c r="B87" s="16" t="s">
        <v>12</v>
      </c>
      <c r="C87" s="16" t="s">
        <v>11</v>
      </c>
      <c r="D87" s="18" t="e">
        <f>#REF!</f>
        <v>#REF!</v>
      </c>
      <c r="E87" s="18" t="s">
        <v>594</v>
      </c>
      <c r="F87" s="16" t="s">
        <v>375</v>
      </c>
      <c r="G87" s="16">
        <v>35.21</v>
      </c>
      <c r="H87" s="68" t="s">
        <v>17</v>
      </c>
      <c r="I87" s="229"/>
      <c r="J87" s="229"/>
      <c r="K87" s="54">
        <f t="shared" ref="K87" si="31">TRUNC(I87*G87,2)</f>
        <v>0</v>
      </c>
      <c r="L87" s="54">
        <f t="shared" si="27"/>
        <v>0</v>
      </c>
      <c r="M87" s="55">
        <f>L87+K87</f>
        <v>0</v>
      </c>
      <c r="N87" s="4" t="e">
        <f t="shared" si="19"/>
        <v>#DIV/0!</v>
      </c>
    </row>
    <row r="88" spans="1:16" s="3" customFormat="1">
      <c r="A88" s="15" t="s">
        <v>502</v>
      </c>
      <c r="B88" s="12"/>
      <c r="C88" s="12"/>
      <c r="D88" s="13"/>
      <c r="E88" s="13"/>
      <c r="F88" s="12" t="s">
        <v>189</v>
      </c>
      <c r="G88" s="14"/>
      <c r="H88" s="49"/>
      <c r="I88" s="53"/>
      <c r="J88" s="53"/>
      <c r="K88" s="51">
        <f>SUBTOTAL(9,K89:K100)</f>
        <v>0</v>
      </c>
      <c r="L88" s="51">
        <f>SUBTOTAL(9,L89:L100)</f>
        <v>0</v>
      </c>
      <c r="M88" s="52">
        <f>SUBTOTAL(9,M89:M100)</f>
        <v>0</v>
      </c>
      <c r="N88" s="4" t="e">
        <f t="shared" si="19"/>
        <v>#DIV/0!</v>
      </c>
      <c r="O88" s="2"/>
      <c r="P88" s="2"/>
    </row>
    <row r="89" spans="1:16" s="2" customFormat="1">
      <c r="A89" s="17" t="s">
        <v>471</v>
      </c>
      <c r="B89" s="16" t="s">
        <v>12</v>
      </c>
      <c r="C89" s="16" t="s">
        <v>11</v>
      </c>
      <c r="D89" s="18">
        <v>10607</v>
      </c>
      <c r="E89" s="18" t="s">
        <v>594</v>
      </c>
      <c r="F89" s="19" t="s">
        <v>603</v>
      </c>
      <c r="G89" s="14">
        <v>766.23</v>
      </c>
      <c r="H89" s="49" t="s">
        <v>15</v>
      </c>
      <c r="I89" s="233"/>
      <c r="J89" s="229"/>
      <c r="K89" s="54">
        <f t="shared" ref="K89:K96" si="32">TRUNC(I89*G89,2)</f>
        <v>0</v>
      </c>
      <c r="L89" s="54">
        <f t="shared" ref="L89:L96" si="33">TRUNC(J89*G89,2)</f>
        <v>0</v>
      </c>
      <c r="M89" s="55">
        <f t="shared" ref="M89:M97" si="34">L89+K89</f>
        <v>0</v>
      </c>
      <c r="N89" s="4" t="e">
        <f t="shared" si="19"/>
        <v>#DIV/0!</v>
      </c>
    </row>
    <row r="90" spans="1:16" s="2" customFormat="1">
      <c r="A90" s="17" t="s">
        <v>472</v>
      </c>
      <c r="B90" s="16" t="s">
        <v>12</v>
      </c>
      <c r="C90" s="16" t="s">
        <v>11</v>
      </c>
      <c r="D90" s="18">
        <v>745568</v>
      </c>
      <c r="E90" s="18" t="s">
        <v>594</v>
      </c>
      <c r="F90" s="19" t="s">
        <v>604</v>
      </c>
      <c r="G90" s="14">
        <v>31.8</v>
      </c>
      <c r="H90" s="49" t="s">
        <v>15</v>
      </c>
      <c r="I90" s="229"/>
      <c r="J90" s="229"/>
      <c r="K90" s="54">
        <f t="shared" si="32"/>
        <v>0</v>
      </c>
      <c r="L90" s="54">
        <f t="shared" si="33"/>
        <v>0</v>
      </c>
      <c r="M90" s="55">
        <f t="shared" si="34"/>
        <v>0</v>
      </c>
      <c r="N90" s="4" t="e">
        <f t="shared" si="19"/>
        <v>#DIV/0!</v>
      </c>
    </row>
    <row r="91" spans="1:16" s="2" customFormat="1">
      <c r="A91" s="17" t="s">
        <v>473</v>
      </c>
      <c r="B91" s="16" t="s">
        <v>12</v>
      </c>
      <c r="C91" s="16" t="s">
        <v>11</v>
      </c>
      <c r="D91" s="18">
        <v>745569</v>
      </c>
      <c r="E91" s="18" t="s">
        <v>595</v>
      </c>
      <c r="F91" s="19" t="s">
        <v>355</v>
      </c>
      <c r="G91" s="14">
        <v>88.42</v>
      </c>
      <c r="H91" s="49" t="s">
        <v>15</v>
      </c>
      <c r="I91" s="229"/>
      <c r="J91" s="229"/>
      <c r="K91" s="54">
        <f t="shared" si="32"/>
        <v>0</v>
      </c>
      <c r="L91" s="54">
        <f t="shared" si="33"/>
        <v>0</v>
      </c>
      <c r="M91" s="55">
        <f t="shared" si="34"/>
        <v>0</v>
      </c>
      <c r="N91" s="4" t="e">
        <f t="shared" ref="N91:N122" si="35">M91/$M$647*100</f>
        <v>#DIV/0!</v>
      </c>
    </row>
    <row r="92" spans="1:16" s="2" customFormat="1">
      <c r="A92" s="17" t="s">
        <v>480</v>
      </c>
      <c r="B92" s="16" t="s">
        <v>12</v>
      </c>
      <c r="C92" s="16" t="s">
        <v>13</v>
      </c>
      <c r="D92" s="16">
        <v>98680</v>
      </c>
      <c r="E92" s="18" t="s">
        <v>593</v>
      </c>
      <c r="F92" s="19" t="s">
        <v>190</v>
      </c>
      <c r="G92" s="14">
        <v>236.8</v>
      </c>
      <c r="H92" s="49" t="s">
        <v>15</v>
      </c>
      <c r="I92" s="229"/>
      <c r="J92" s="229"/>
      <c r="K92" s="54">
        <f t="shared" si="32"/>
        <v>0</v>
      </c>
      <c r="L92" s="54">
        <f t="shared" si="33"/>
        <v>0</v>
      </c>
      <c r="M92" s="55">
        <f t="shared" si="34"/>
        <v>0</v>
      </c>
      <c r="N92" s="4" t="e">
        <f t="shared" si="35"/>
        <v>#DIV/0!</v>
      </c>
    </row>
    <row r="93" spans="1:16" s="2" customFormat="1">
      <c r="A93" s="17" t="s">
        <v>481</v>
      </c>
      <c r="B93" s="16" t="s">
        <v>12</v>
      </c>
      <c r="C93" s="16" t="s">
        <v>14</v>
      </c>
      <c r="D93" s="18">
        <v>5052</v>
      </c>
      <c r="E93" s="18" t="s">
        <v>593</v>
      </c>
      <c r="F93" s="19" t="s">
        <v>18</v>
      </c>
      <c r="G93" s="14">
        <v>7.41</v>
      </c>
      <c r="H93" s="49" t="s">
        <v>15</v>
      </c>
      <c r="I93" s="229"/>
      <c r="J93" s="229"/>
      <c r="K93" s="54">
        <f t="shared" si="32"/>
        <v>0</v>
      </c>
      <c r="L93" s="54">
        <f t="shared" si="33"/>
        <v>0</v>
      </c>
      <c r="M93" s="55">
        <f t="shared" si="34"/>
        <v>0</v>
      </c>
      <c r="N93" s="4" t="e">
        <f t="shared" si="35"/>
        <v>#DIV/0!</v>
      </c>
    </row>
    <row r="94" spans="1:16" s="2" customFormat="1">
      <c r="A94" s="17" t="s">
        <v>482</v>
      </c>
      <c r="B94" s="16" t="s">
        <v>12</v>
      </c>
      <c r="C94" s="16" t="s">
        <v>11</v>
      </c>
      <c r="D94" s="18">
        <v>745571</v>
      </c>
      <c r="E94" s="18" t="s">
        <v>595</v>
      </c>
      <c r="F94" s="19" t="s">
        <v>356</v>
      </c>
      <c r="G94" s="14">
        <v>121.42</v>
      </c>
      <c r="H94" s="49" t="s">
        <v>17</v>
      </c>
      <c r="I94" s="229"/>
      <c r="J94" s="229"/>
      <c r="K94" s="54">
        <f t="shared" si="32"/>
        <v>0</v>
      </c>
      <c r="L94" s="54">
        <f t="shared" si="33"/>
        <v>0</v>
      </c>
      <c r="M94" s="55">
        <f t="shared" si="34"/>
        <v>0</v>
      </c>
      <c r="N94" s="4" t="e">
        <f t="shared" si="35"/>
        <v>#DIV/0!</v>
      </c>
    </row>
    <row r="95" spans="1:16" s="2" customFormat="1">
      <c r="A95" s="17" t="s">
        <v>483</v>
      </c>
      <c r="B95" s="16" t="s">
        <v>12</v>
      </c>
      <c r="C95" s="16" t="s">
        <v>11</v>
      </c>
      <c r="D95" s="18">
        <v>745570</v>
      </c>
      <c r="E95" s="18" t="s">
        <v>595</v>
      </c>
      <c r="F95" s="19" t="s">
        <v>191</v>
      </c>
      <c r="G95" s="14">
        <v>225.64</v>
      </c>
      <c r="H95" s="49" t="s">
        <v>17</v>
      </c>
      <c r="I95" s="229"/>
      <c r="J95" s="229"/>
      <c r="K95" s="54">
        <f t="shared" si="32"/>
        <v>0</v>
      </c>
      <c r="L95" s="54">
        <f t="shared" si="33"/>
        <v>0</v>
      </c>
      <c r="M95" s="55">
        <f t="shared" si="34"/>
        <v>0</v>
      </c>
      <c r="N95" s="4" t="e">
        <f t="shared" si="35"/>
        <v>#DIV/0!</v>
      </c>
    </row>
    <row r="96" spans="1:16" s="2" customFormat="1">
      <c r="A96" s="17" t="s">
        <v>484</v>
      </c>
      <c r="B96" s="16" t="s">
        <v>12</v>
      </c>
      <c r="C96" s="16" t="s">
        <v>11</v>
      </c>
      <c r="D96" s="18">
        <v>10622</v>
      </c>
      <c r="E96" s="18" t="s">
        <v>594</v>
      </c>
      <c r="F96" s="19" t="s">
        <v>612</v>
      </c>
      <c r="G96" s="14">
        <v>21.39</v>
      </c>
      <c r="H96" s="49" t="s">
        <v>15</v>
      </c>
      <c r="I96" s="229"/>
      <c r="J96" s="229"/>
      <c r="K96" s="54">
        <f t="shared" si="32"/>
        <v>0</v>
      </c>
      <c r="L96" s="54">
        <f t="shared" si="33"/>
        <v>0</v>
      </c>
      <c r="M96" s="55">
        <f t="shared" si="34"/>
        <v>0</v>
      </c>
      <c r="N96" s="4" t="e">
        <f t="shared" si="35"/>
        <v>#DIV/0!</v>
      </c>
    </row>
    <row r="97" spans="1:16" s="2" customFormat="1">
      <c r="A97" s="17" t="s">
        <v>485</v>
      </c>
      <c r="B97" s="16" t="s">
        <v>12</v>
      </c>
      <c r="C97" s="16" t="s">
        <v>11</v>
      </c>
      <c r="D97" s="18">
        <v>10623</v>
      </c>
      <c r="E97" s="18" t="s">
        <v>594</v>
      </c>
      <c r="F97" s="19" t="s">
        <v>611</v>
      </c>
      <c r="G97" s="14">
        <v>3.1</v>
      </c>
      <c r="H97" s="49" t="s">
        <v>15</v>
      </c>
      <c r="I97" s="229"/>
      <c r="J97" s="229"/>
      <c r="K97" s="54">
        <f t="shared" ref="K97:K99" si="36">TRUNC(I97*G97,2)</f>
        <v>0</v>
      </c>
      <c r="L97" s="54">
        <f t="shared" ref="L97" si="37">TRUNC(J97*G97,2)</f>
        <v>0</v>
      </c>
      <c r="M97" s="55">
        <f t="shared" si="34"/>
        <v>0</v>
      </c>
      <c r="N97" s="4" t="e">
        <f t="shared" si="35"/>
        <v>#DIV/0!</v>
      </c>
    </row>
    <row r="98" spans="1:16" s="2" customFormat="1">
      <c r="A98" s="17" t="s">
        <v>486</v>
      </c>
      <c r="B98" s="16" t="s">
        <v>281</v>
      </c>
      <c r="C98" s="18" t="s">
        <v>695</v>
      </c>
      <c r="D98" s="18">
        <v>49</v>
      </c>
      <c r="E98" s="18" t="s">
        <v>594</v>
      </c>
      <c r="F98" s="19" t="s">
        <v>622</v>
      </c>
      <c r="G98" s="40">
        <v>47.8</v>
      </c>
      <c r="H98" s="49" t="s">
        <v>15</v>
      </c>
      <c r="I98" s="229"/>
      <c r="J98" s="53" t="s">
        <v>585</v>
      </c>
      <c r="K98" s="78">
        <f t="shared" si="36"/>
        <v>0</v>
      </c>
      <c r="L98" s="54" t="s">
        <v>585</v>
      </c>
      <c r="M98" s="55">
        <f>K98</f>
        <v>0</v>
      </c>
      <c r="N98" s="4" t="e">
        <f t="shared" si="35"/>
        <v>#DIV/0!</v>
      </c>
    </row>
    <row r="99" spans="1:16" s="2" customFormat="1">
      <c r="A99" s="17" t="s">
        <v>487</v>
      </c>
      <c r="B99" s="16" t="s">
        <v>281</v>
      </c>
      <c r="C99" s="18" t="s">
        <v>695</v>
      </c>
      <c r="D99" s="18">
        <v>50</v>
      </c>
      <c r="E99" s="18" t="s">
        <v>594</v>
      </c>
      <c r="F99" s="19" t="s">
        <v>716</v>
      </c>
      <c r="G99" s="40">
        <v>8.75</v>
      </c>
      <c r="H99" s="49" t="s">
        <v>17</v>
      </c>
      <c r="I99" s="229"/>
      <c r="J99" s="53" t="s">
        <v>585</v>
      </c>
      <c r="K99" s="78">
        <f t="shared" si="36"/>
        <v>0</v>
      </c>
      <c r="L99" s="54" t="s">
        <v>585</v>
      </c>
      <c r="M99" s="55">
        <f>K99</f>
        <v>0</v>
      </c>
      <c r="N99" s="4" t="e">
        <f t="shared" si="35"/>
        <v>#DIV/0!</v>
      </c>
    </row>
    <row r="100" spans="1:16" s="2" customFormat="1">
      <c r="A100" s="17" t="s">
        <v>488</v>
      </c>
      <c r="B100" s="16" t="s">
        <v>12</v>
      </c>
      <c r="C100" s="16" t="s">
        <v>13</v>
      </c>
      <c r="D100" s="18">
        <v>101965</v>
      </c>
      <c r="E100" s="18" t="s">
        <v>593</v>
      </c>
      <c r="F100" s="19" t="s">
        <v>715</v>
      </c>
      <c r="G100" s="40">
        <v>3.44</v>
      </c>
      <c r="H100" s="49" t="s">
        <v>17</v>
      </c>
      <c r="I100" s="229"/>
      <c r="J100" s="229"/>
      <c r="K100" s="78">
        <f t="shared" ref="K100" si="38">TRUNC(I100*G100,2)</f>
        <v>0</v>
      </c>
      <c r="L100" s="54">
        <f>TRUNC(J100*G100,2)</f>
        <v>0</v>
      </c>
      <c r="M100" s="55">
        <f>L100+K100</f>
        <v>0</v>
      </c>
      <c r="N100" s="4" t="e">
        <f t="shared" si="35"/>
        <v>#DIV/0!</v>
      </c>
    </row>
    <row r="101" spans="1:16" s="3" customFormat="1">
      <c r="A101" s="15" t="s">
        <v>503</v>
      </c>
      <c r="B101" s="12"/>
      <c r="C101" s="12"/>
      <c r="D101" s="13"/>
      <c r="E101" s="13"/>
      <c r="F101" s="12" t="s">
        <v>85</v>
      </c>
      <c r="G101" s="14"/>
      <c r="H101" s="49"/>
      <c r="I101" s="53"/>
      <c r="J101" s="53"/>
      <c r="K101" s="51">
        <f>SUBTOTAL(9,K102:K103)</f>
        <v>0</v>
      </c>
      <c r="L101" s="51">
        <f>SUBTOTAL(9,L102:L103)</f>
        <v>0</v>
      </c>
      <c r="M101" s="52">
        <f>SUBTOTAL(9,M102:M103)</f>
        <v>0</v>
      </c>
      <c r="N101" s="4" t="e">
        <f t="shared" si="35"/>
        <v>#DIV/0!</v>
      </c>
      <c r="O101" s="2"/>
      <c r="P101" s="2"/>
    </row>
    <row r="102" spans="1:16" s="2" customFormat="1">
      <c r="A102" s="17" t="s">
        <v>471</v>
      </c>
      <c r="B102" s="74" t="s">
        <v>12</v>
      </c>
      <c r="C102" s="74" t="s">
        <v>11</v>
      </c>
      <c r="D102" s="18">
        <v>10637</v>
      </c>
      <c r="E102" s="18" t="s">
        <v>594</v>
      </c>
      <c r="F102" s="19" t="s">
        <v>669</v>
      </c>
      <c r="G102" s="14">
        <v>851</v>
      </c>
      <c r="H102" s="49" t="s">
        <v>15</v>
      </c>
      <c r="I102" s="229"/>
      <c r="J102" s="53" t="s">
        <v>585</v>
      </c>
      <c r="K102" s="54">
        <f t="shared" ref="K102" si="39">TRUNC(I102*G102,2)</f>
        <v>0</v>
      </c>
      <c r="L102" s="54" t="s">
        <v>585</v>
      </c>
      <c r="M102" s="55">
        <f>K102</f>
        <v>0</v>
      </c>
      <c r="N102" s="4" t="e">
        <f t="shared" si="35"/>
        <v>#DIV/0!</v>
      </c>
    </row>
    <row r="103" spans="1:16" s="2" customFormat="1">
      <c r="A103" s="17" t="s">
        <v>472</v>
      </c>
      <c r="B103" s="74" t="s">
        <v>12</v>
      </c>
      <c r="C103" s="74" t="s">
        <v>11</v>
      </c>
      <c r="D103" s="74">
        <v>8000021</v>
      </c>
      <c r="E103" s="18" t="s">
        <v>593</v>
      </c>
      <c r="F103" s="39" t="s">
        <v>512</v>
      </c>
      <c r="G103" s="14">
        <v>30</v>
      </c>
      <c r="H103" s="49" t="s">
        <v>17</v>
      </c>
      <c r="I103" s="229"/>
      <c r="J103" s="229"/>
      <c r="K103" s="54">
        <f t="shared" ref="K103" si="40">TRUNC(I103*G103,2)</f>
        <v>0</v>
      </c>
      <c r="L103" s="54">
        <f t="shared" ref="L103" si="41">TRUNC(J103*G103,2)</f>
        <v>0</v>
      </c>
      <c r="M103" s="55">
        <f>L103+K103</f>
        <v>0</v>
      </c>
      <c r="N103" s="4" t="e">
        <f t="shared" si="35"/>
        <v>#DIV/0!</v>
      </c>
    </row>
    <row r="104" spans="1:16" s="2" customFormat="1">
      <c r="A104" s="15" t="s">
        <v>504</v>
      </c>
      <c r="B104" s="12"/>
      <c r="C104" s="12"/>
      <c r="D104" s="13"/>
      <c r="E104" s="13"/>
      <c r="F104" s="12" t="s">
        <v>647</v>
      </c>
      <c r="G104" s="14"/>
      <c r="H104" s="49"/>
      <c r="I104" s="53"/>
      <c r="J104" s="53"/>
      <c r="K104" s="51">
        <f>SUBTOTAL(9,K105:K142)</f>
        <v>0</v>
      </c>
      <c r="L104" s="51">
        <f>SUBTOTAL(9,L105:L130)</f>
        <v>0</v>
      </c>
      <c r="M104" s="52">
        <f>SUBTOTAL(9,M105:M142)</f>
        <v>0</v>
      </c>
      <c r="N104" s="4" t="e">
        <f t="shared" si="35"/>
        <v>#DIV/0!</v>
      </c>
    </row>
    <row r="105" spans="1:16" s="2" customFormat="1">
      <c r="A105" s="17" t="s">
        <v>471</v>
      </c>
      <c r="B105" s="16" t="s">
        <v>281</v>
      </c>
      <c r="C105" s="18" t="s">
        <v>695</v>
      </c>
      <c r="D105" s="18">
        <v>50</v>
      </c>
      <c r="E105" s="18" t="s">
        <v>594</v>
      </c>
      <c r="F105" s="19" t="s">
        <v>514</v>
      </c>
      <c r="G105" s="14">
        <v>1</v>
      </c>
      <c r="H105" s="49" t="s">
        <v>71</v>
      </c>
      <c r="I105" s="229"/>
      <c r="J105" s="53" t="s">
        <v>585</v>
      </c>
      <c r="K105" s="54">
        <f t="shared" ref="K105:K121" si="42">TRUNC(I105*G105,2)</f>
        <v>0</v>
      </c>
      <c r="L105" s="54" t="s">
        <v>585</v>
      </c>
      <c r="M105" s="55">
        <f t="shared" ref="M105:M142" si="43">K105</f>
        <v>0</v>
      </c>
      <c r="N105" s="4" t="e">
        <f t="shared" si="35"/>
        <v>#DIV/0!</v>
      </c>
    </row>
    <row r="106" spans="1:16" s="2" customFormat="1">
      <c r="A106" s="17" t="s">
        <v>472</v>
      </c>
      <c r="B106" s="16" t="s">
        <v>281</v>
      </c>
      <c r="C106" s="18" t="s">
        <v>695</v>
      </c>
      <c r="D106" s="18">
        <v>50</v>
      </c>
      <c r="E106" s="18" t="s">
        <v>594</v>
      </c>
      <c r="F106" s="19" t="s">
        <v>605</v>
      </c>
      <c r="G106" s="14">
        <v>1</v>
      </c>
      <c r="H106" s="49" t="s">
        <v>71</v>
      </c>
      <c r="I106" s="229"/>
      <c r="J106" s="53" t="s">
        <v>585</v>
      </c>
      <c r="K106" s="54">
        <f t="shared" si="42"/>
        <v>0</v>
      </c>
      <c r="L106" s="54" t="s">
        <v>585</v>
      </c>
      <c r="M106" s="55">
        <f t="shared" si="43"/>
        <v>0</v>
      </c>
      <c r="N106" s="4" t="e">
        <f t="shared" si="35"/>
        <v>#DIV/0!</v>
      </c>
    </row>
    <row r="107" spans="1:16" s="2" customFormat="1">
      <c r="A107" s="17" t="s">
        <v>473</v>
      </c>
      <c r="B107" s="16" t="s">
        <v>281</v>
      </c>
      <c r="C107" s="18" t="s">
        <v>695</v>
      </c>
      <c r="D107" s="18">
        <v>50</v>
      </c>
      <c r="E107" s="18" t="s">
        <v>594</v>
      </c>
      <c r="F107" s="19" t="s">
        <v>740</v>
      </c>
      <c r="G107" s="14">
        <v>1</v>
      </c>
      <c r="H107" s="49" t="s">
        <v>71</v>
      </c>
      <c r="I107" s="229"/>
      <c r="J107" s="53" t="s">
        <v>585</v>
      </c>
      <c r="K107" s="54">
        <f t="shared" si="42"/>
        <v>0</v>
      </c>
      <c r="L107" s="54" t="s">
        <v>585</v>
      </c>
      <c r="M107" s="55">
        <f t="shared" si="43"/>
        <v>0</v>
      </c>
      <c r="N107" s="4" t="e">
        <f t="shared" si="35"/>
        <v>#DIV/0!</v>
      </c>
    </row>
    <row r="108" spans="1:16" s="2" customFormat="1">
      <c r="A108" s="17" t="s">
        <v>480</v>
      </c>
      <c r="B108" s="16" t="s">
        <v>281</v>
      </c>
      <c r="C108" s="18" t="s">
        <v>695</v>
      </c>
      <c r="D108" s="18">
        <v>50</v>
      </c>
      <c r="E108" s="18" t="s">
        <v>594</v>
      </c>
      <c r="F108" s="19" t="s">
        <v>741</v>
      </c>
      <c r="G108" s="14">
        <v>1</v>
      </c>
      <c r="H108" s="49" t="s">
        <v>71</v>
      </c>
      <c r="I108" s="229"/>
      <c r="J108" s="53" t="s">
        <v>585</v>
      </c>
      <c r="K108" s="54">
        <f t="shared" si="42"/>
        <v>0</v>
      </c>
      <c r="L108" s="54" t="s">
        <v>585</v>
      </c>
      <c r="M108" s="55">
        <f t="shared" si="43"/>
        <v>0</v>
      </c>
      <c r="N108" s="4" t="e">
        <f t="shared" si="35"/>
        <v>#DIV/0!</v>
      </c>
    </row>
    <row r="109" spans="1:16" s="2" customFormat="1">
      <c r="A109" s="17" t="s">
        <v>481</v>
      </c>
      <c r="B109" s="16" t="s">
        <v>281</v>
      </c>
      <c r="C109" s="18" t="s">
        <v>695</v>
      </c>
      <c r="D109" s="18">
        <v>50</v>
      </c>
      <c r="E109" s="18" t="s">
        <v>594</v>
      </c>
      <c r="F109" s="16" t="s">
        <v>623</v>
      </c>
      <c r="G109" s="40">
        <v>1</v>
      </c>
      <c r="H109" s="49" t="s">
        <v>71</v>
      </c>
      <c r="I109" s="229"/>
      <c r="J109" s="53" t="s">
        <v>585</v>
      </c>
      <c r="K109" s="54">
        <f t="shared" si="42"/>
        <v>0</v>
      </c>
      <c r="L109" s="54" t="s">
        <v>585</v>
      </c>
      <c r="M109" s="55">
        <f t="shared" si="43"/>
        <v>0</v>
      </c>
      <c r="N109" s="4" t="e">
        <f t="shared" si="35"/>
        <v>#DIV/0!</v>
      </c>
    </row>
    <row r="110" spans="1:16" s="2" customFormat="1">
      <c r="A110" s="17" t="s">
        <v>482</v>
      </c>
      <c r="B110" s="16" t="s">
        <v>281</v>
      </c>
      <c r="C110" s="18" t="s">
        <v>695</v>
      </c>
      <c r="D110" s="18">
        <v>50</v>
      </c>
      <c r="E110" s="18" t="s">
        <v>594</v>
      </c>
      <c r="F110" s="16" t="s">
        <v>624</v>
      </c>
      <c r="G110" s="40">
        <v>1</v>
      </c>
      <c r="H110" s="49" t="s">
        <v>71</v>
      </c>
      <c r="I110" s="229"/>
      <c r="J110" s="53" t="s">
        <v>585</v>
      </c>
      <c r="K110" s="54">
        <f t="shared" si="42"/>
        <v>0</v>
      </c>
      <c r="L110" s="54" t="s">
        <v>585</v>
      </c>
      <c r="M110" s="55">
        <f t="shared" si="43"/>
        <v>0</v>
      </c>
      <c r="N110" s="4" t="e">
        <f t="shared" si="35"/>
        <v>#DIV/0!</v>
      </c>
    </row>
    <row r="111" spans="1:16" s="2" customFormat="1">
      <c r="A111" s="17" t="s">
        <v>483</v>
      </c>
      <c r="B111" s="16" t="s">
        <v>281</v>
      </c>
      <c r="C111" s="18" t="s">
        <v>695</v>
      </c>
      <c r="D111" s="18">
        <v>50</v>
      </c>
      <c r="E111" s="18" t="s">
        <v>594</v>
      </c>
      <c r="F111" s="16" t="s">
        <v>625</v>
      </c>
      <c r="G111" s="40">
        <v>1</v>
      </c>
      <c r="H111" s="49" t="s">
        <v>71</v>
      </c>
      <c r="I111" s="229"/>
      <c r="J111" s="53" t="s">
        <v>585</v>
      </c>
      <c r="K111" s="54">
        <f t="shared" si="42"/>
        <v>0</v>
      </c>
      <c r="L111" s="54" t="s">
        <v>585</v>
      </c>
      <c r="M111" s="55">
        <f t="shared" si="43"/>
        <v>0</v>
      </c>
      <c r="N111" s="4" t="e">
        <f t="shared" si="35"/>
        <v>#DIV/0!</v>
      </c>
    </row>
    <row r="112" spans="1:16" s="2" customFormat="1">
      <c r="A112" s="17" t="s">
        <v>484</v>
      </c>
      <c r="B112" s="16" t="s">
        <v>281</v>
      </c>
      <c r="C112" s="18" t="s">
        <v>695</v>
      </c>
      <c r="D112" s="18">
        <v>50</v>
      </c>
      <c r="E112" s="18" t="s">
        <v>594</v>
      </c>
      <c r="F112" s="18" t="s">
        <v>626</v>
      </c>
      <c r="G112" s="40">
        <v>1</v>
      </c>
      <c r="H112" s="49" t="s">
        <v>71</v>
      </c>
      <c r="I112" s="229"/>
      <c r="J112" s="53" t="s">
        <v>585</v>
      </c>
      <c r="K112" s="54">
        <f t="shared" si="42"/>
        <v>0</v>
      </c>
      <c r="L112" s="54" t="s">
        <v>585</v>
      </c>
      <c r="M112" s="55">
        <f t="shared" si="43"/>
        <v>0</v>
      </c>
      <c r="N112" s="4" t="e">
        <f t="shared" si="35"/>
        <v>#DIV/0!</v>
      </c>
    </row>
    <row r="113" spans="1:14" s="2" customFormat="1">
      <c r="A113" s="17" t="s">
        <v>485</v>
      </c>
      <c r="B113" s="16" t="s">
        <v>281</v>
      </c>
      <c r="C113" s="18" t="s">
        <v>695</v>
      </c>
      <c r="D113" s="18">
        <v>50</v>
      </c>
      <c r="E113" s="18" t="s">
        <v>594</v>
      </c>
      <c r="F113" s="16" t="s">
        <v>723</v>
      </c>
      <c r="G113" s="40">
        <v>1</v>
      </c>
      <c r="H113" s="49" t="s">
        <v>71</v>
      </c>
      <c r="I113" s="229"/>
      <c r="J113" s="53" t="s">
        <v>585</v>
      </c>
      <c r="K113" s="54">
        <f t="shared" si="42"/>
        <v>0</v>
      </c>
      <c r="L113" s="54" t="s">
        <v>585</v>
      </c>
      <c r="M113" s="55">
        <f t="shared" si="43"/>
        <v>0</v>
      </c>
      <c r="N113" s="4" t="e">
        <f t="shared" si="35"/>
        <v>#DIV/0!</v>
      </c>
    </row>
    <row r="114" spans="1:14" s="2" customFormat="1">
      <c r="A114" s="17" t="s">
        <v>486</v>
      </c>
      <c r="B114" s="16" t="s">
        <v>281</v>
      </c>
      <c r="C114" s="18" t="s">
        <v>695</v>
      </c>
      <c r="D114" s="18">
        <v>50</v>
      </c>
      <c r="E114" s="18" t="s">
        <v>594</v>
      </c>
      <c r="F114" s="16" t="s">
        <v>724</v>
      </c>
      <c r="G114" s="40">
        <v>1</v>
      </c>
      <c r="H114" s="49" t="s">
        <v>71</v>
      </c>
      <c r="I114" s="229"/>
      <c r="J114" s="53" t="s">
        <v>585</v>
      </c>
      <c r="K114" s="54">
        <f t="shared" si="42"/>
        <v>0</v>
      </c>
      <c r="L114" s="54" t="s">
        <v>585</v>
      </c>
      <c r="M114" s="55">
        <f t="shared" si="43"/>
        <v>0</v>
      </c>
      <c r="N114" s="4" t="e">
        <f t="shared" si="35"/>
        <v>#DIV/0!</v>
      </c>
    </row>
    <row r="115" spans="1:14" s="2" customFormat="1">
      <c r="A115" s="17" t="s">
        <v>487</v>
      </c>
      <c r="B115" s="16" t="s">
        <v>281</v>
      </c>
      <c r="C115" s="18" t="s">
        <v>695</v>
      </c>
      <c r="D115" s="18">
        <v>50</v>
      </c>
      <c r="E115" s="18" t="s">
        <v>594</v>
      </c>
      <c r="F115" s="16" t="s">
        <v>742</v>
      </c>
      <c r="G115" s="40">
        <v>1</v>
      </c>
      <c r="H115" s="49" t="s">
        <v>48</v>
      </c>
      <c r="I115" s="229"/>
      <c r="J115" s="53" t="s">
        <v>585</v>
      </c>
      <c r="K115" s="54">
        <f t="shared" si="42"/>
        <v>0</v>
      </c>
      <c r="L115" s="54" t="s">
        <v>585</v>
      </c>
      <c r="M115" s="55">
        <f t="shared" si="43"/>
        <v>0</v>
      </c>
      <c r="N115" s="4" t="e">
        <f t="shared" si="35"/>
        <v>#DIV/0!</v>
      </c>
    </row>
    <row r="116" spans="1:14" s="2" customFormat="1">
      <c r="A116" s="17" t="s">
        <v>488</v>
      </c>
      <c r="B116" s="16" t="s">
        <v>281</v>
      </c>
      <c r="C116" s="18" t="s">
        <v>695</v>
      </c>
      <c r="D116" s="18">
        <v>51</v>
      </c>
      <c r="E116" s="18" t="s">
        <v>594</v>
      </c>
      <c r="F116" s="16" t="s">
        <v>627</v>
      </c>
      <c r="G116" s="40">
        <v>1</v>
      </c>
      <c r="H116" s="49" t="s">
        <v>71</v>
      </c>
      <c r="I116" s="229"/>
      <c r="J116" s="53" t="s">
        <v>585</v>
      </c>
      <c r="K116" s="54">
        <f>TRUNC(I116*G116,2)</f>
        <v>0</v>
      </c>
      <c r="L116" s="54" t="s">
        <v>585</v>
      </c>
      <c r="M116" s="55">
        <f t="shared" si="43"/>
        <v>0</v>
      </c>
      <c r="N116" s="4" t="e">
        <f t="shared" si="35"/>
        <v>#DIV/0!</v>
      </c>
    </row>
    <row r="117" spans="1:14" s="2" customFormat="1">
      <c r="A117" s="17" t="s">
        <v>489</v>
      </c>
      <c r="B117" s="16" t="s">
        <v>281</v>
      </c>
      <c r="C117" s="18" t="s">
        <v>695</v>
      </c>
      <c r="D117" s="18">
        <v>50</v>
      </c>
      <c r="E117" s="18" t="s">
        <v>594</v>
      </c>
      <c r="F117" s="16" t="s">
        <v>628</v>
      </c>
      <c r="G117" s="40">
        <v>2</v>
      </c>
      <c r="H117" s="49" t="s">
        <v>71</v>
      </c>
      <c r="I117" s="229"/>
      <c r="J117" s="53" t="s">
        <v>585</v>
      </c>
      <c r="K117" s="54">
        <f t="shared" ref="K117:K118" si="44">TRUNC(I117*G117,2)</f>
        <v>0</v>
      </c>
      <c r="L117" s="54" t="s">
        <v>585</v>
      </c>
      <c r="M117" s="55">
        <f t="shared" si="43"/>
        <v>0</v>
      </c>
      <c r="N117" s="4" t="e">
        <f t="shared" si="35"/>
        <v>#DIV/0!</v>
      </c>
    </row>
    <row r="118" spans="1:14" s="2" customFormat="1">
      <c r="A118" s="17" t="s">
        <v>490</v>
      </c>
      <c r="B118" s="16" t="s">
        <v>281</v>
      </c>
      <c r="C118" s="18" t="s">
        <v>695</v>
      </c>
      <c r="D118" s="18">
        <v>50</v>
      </c>
      <c r="E118" s="18" t="s">
        <v>594</v>
      </c>
      <c r="F118" s="16" t="s">
        <v>701</v>
      </c>
      <c r="G118" s="40">
        <v>1</v>
      </c>
      <c r="H118" s="49" t="s">
        <v>71</v>
      </c>
      <c r="I118" s="229"/>
      <c r="J118" s="53" t="s">
        <v>585</v>
      </c>
      <c r="K118" s="54">
        <f t="shared" si="44"/>
        <v>0</v>
      </c>
      <c r="L118" s="54" t="s">
        <v>585</v>
      </c>
      <c r="M118" s="55">
        <f t="shared" si="43"/>
        <v>0</v>
      </c>
      <c r="N118" s="4" t="e">
        <f t="shared" si="35"/>
        <v>#DIV/0!</v>
      </c>
    </row>
    <row r="119" spans="1:14" s="2" customFormat="1">
      <c r="A119" s="17" t="s">
        <v>491</v>
      </c>
      <c r="B119" s="16" t="s">
        <v>281</v>
      </c>
      <c r="C119" s="18" t="s">
        <v>695</v>
      </c>
      <c r="D119" s="18">
        <v>58</v>
      </c>
      <c r="E119" s="18" t="s">
        <v>594</v>
      </c>
      <c r="F119" s="75" t="s">
        <v>606</v>
      </c>
      <c r="G119" s="14">
        <v>12</v>
      </c>
      <c r="H119" s="49" t="s">
        <v>71</v>
      </c>
      <c r="I119" s="229"/>
      <c r="J119" s="53" t="s">
        <v>585</v>
      </c>
      <c r="K119" s="54">
        <f t="shared" ref="K119" si="45">TRUNC(I119*G119,2)</f>
        <v>0</v>
      </c>
      <c r="L119" s="54" t="s">
        <v>585</v>
      </c>
      <c r="M119" s="55">
        <f t="shared" si="43"/>
        <v>0</v>
      </c>
      <c r="N119" s="4" t="e">
        <f t="shared" si="35"/>
        <v>#DIV/0!</v>
      </c>
    </row>
    <row r="120" spans="1:14" s="2" customFormat="1">
      <c r="A120" s="17" t="s">
        <v>492</v>
      </c>
      <c r="B120" s="16" t="s">
        <v>281</v>
      </c>
      <c r="C120" s="18" t="s">
        <v>695</v>
      </c>
      <c r="D120" s="18">
        <v>59</v>
      </c>
      <c r="E120" s="18" t="s">
        <v>594</v>
      </c>
      <c r="F120" s="75" t="s">
        <v>607</v>
      </c>
      <c r="G120" s="14">
        <v>12</v>
      </c>
      <c r="H120" s="49" t="s">
        <v>71</v>
      </c>
      <c r="I120" s="229"/>
      <c r="J120" s="53" t="s">
        <v>585</v>
      </c>
      <c r="K120" s="54">
        <f t="shared" ref="K120" si="46">TRUNC(I120*G120,2)</f>
        <v>0</v>
      </c>
      <c r="L120" s="54" t="s">
        <v>585</v>
      </c>
      <c r="M120" s="55">
        <f t="shared" si="43"/>
        <v>0</v>
      </c>
      <c r="N120" s="4" t="e">
        <f t="shared" si="35"/>
        <v>#DIV/0!</v>
      </c>
    </row>
    <row r="121" spans="1:14" s="2" customFormat="1">
      <c r="A121" s="17" t="s">
        <v>493</v>
      </c>
      <c r="B121" s="16" t="s">
        <v>281</v>
      </c>
      <c r="C121" s="18" t="s">
        <v>695</v>
      </c>
      <c r="D121" s="18">
        <v>58</v>
      </c>
      <c r="E121" s="18" t="s">
        <v>594</v>
      </c>
      <c r="F121" s="75" t="s">
        <v>608</v>
      </c>
      <c r="G121" s="14">
        <v>12</v>
      </c>
      <c r="H121" s="49" t="s">
        <v>71</v>
      </c>
      <c r="I121" s="229"/>
      <c r="J121" s="53" t="s">
        <v>585</v>
      </c>
      <c r="K121" s="54">
        <f t="shared" si="42"/>
        <v>0</v>
      </c>
      <c r="L121" s="54" t="s">
        <v>585</v>
      </c>
      <c r="M121" s="55">
        <f t="shared" si="43"/>
        <v>0</v>
      </c>
      <c r="N121" s="4" t="e">
        <f t="shared" si="35"/>
        <v>#DIV/0!</v>
      </c>
    </row>
    <row r="122" spans="1:14" s="2" customFormat="1">
      <c r="A122" s="17" t="s">
        <v>494</v>
      </c>
      <c r="B122" s="16" t="s">
        <v>281</v>
      </c>
      <c r="C122" s="18" t="s">
        <v>695</v>
      </c>
      <c r="D122" s="18">
        <v>50</v>
      </c>
      <c r="E122" s="18" t="s">
        <v>594</v>
      </c>
      <c r="F122" s="19" t="s">
        <v>722</v>
      </c>
      <c r="G122" s="14">
        <v>1</v>
      </c>
      <c r="H122" s="49" t="s">
        <v>71</v>
      </c>
      <c r="I122" s="229"/>
      <c r="J122" s="53" t="s">
        <v>585</v>
      </c>
      <c r="K122" s="54">
        <f t="shared" ref="K122:K126" si="47">TRUNC(I122*G122,2)</f>
        <v>0</v>
      </c>
      <c r="L122" s="54" t="s">
        <v>585</v>
      </c>
      <c r="M122" s="55">
        <f t="shared" si="43"/>
        <v>0</v>
      </c>
      <c r="N122" s="4" t="e">
        <f t="shared" si="35"/>
        <v>#DIV/0!</v>
      </c>
    </row>
    <row r="123" spans="1:14" s="2" customFormat="1">
      <c r="A123" s="17" t="s">
        <v>519</v>
      </c>
      <c r="B123" s="16" t="s">
        <v>281</v>
      </c>
      <c r="C123" s="18" t="s">
        <v>695</v>
      </c>
      <c r="D123" s="18">
        <v>82</v>
      </c>
      <c r="E123" s="18" t="s">
        <v>594</v>
      </c>
      <c r="F123" s="19" t="s">
        <v>702</v>
      </c>
      <c r="G123" s="14">
        <v>10</v>
      </c>
      <c r="H123" s="49" t="s">
        <v>71</v>
      </c>
      <c r="I123" s="229"/>
      <c r="J123" s="53" t="s">
        <v>585</v>
      </c>
      <c r="K123" s="54">
        <f t="shared" ref="K123" si="48">TRUNC(I123*G123,2)</f>
        <v>0</v>
      </c>
      <c r="L123" s="54" t="s">
        <v>585</v>
      </c>
      <c r="M123" s="55">
        <f t="shared" si="43"/>
        <v>0</v>
      </c>
      <c r="N123" s="4" t="e">
        <f t="shared" ref="N123:N154" si="49">M123/$M$647*100</f>
        <v>#DIV/0!</v>
      </c>
    </row>
    <row r="124" spans="1:14" s="2" customFormat="1">
      <c r="A124" s="17" t="s">
        <v>520</v>
      </c>
      <c r="B124" s="16" t="s">
        <v>281</v>
      </c>
      <c r="C124" s="18" t="s">
        <v>695</v>
      </c>
      <c r="D124" s="18">
        <v>50</v>
      </c>
      <c r="E124" s="18" t="s">
        <v>594</v>
      </c>
      <c r="F124" s="19" t="s">
        <v>725</v>
      </c>
      <c r="G124" s="14">
        <v>1</v>
      </c>
      <c r="H124" s="49" t="s">
        <v>71</v>
      </c>
      <c r="I124" s="229"/>
      <c r="J124" s="53" t="s">
        <v>585</v>
      </c>
      <c r="K124" s="54">
        <f t="shared" si="47"/>
        <v>0</v>
      </c>
      <c r="L124" s="54" t="s">
        <v>585</v>
      </c>
      <c r="M124" s="55">
        <f t="shared" si="43"/>
        <v>0</v>
      </c>
      <c r="N124" s="4" t="e">
        <f t="shared" si="49"/>
        <v>#DIV/0!</v>
      </c>
    </row>
    <row r="125" spans="1:14" s="2" customFormat="1">
      <c r="A125" s="17" t="s">
        <v>521</v>
      </c>
      <c r="B125" s="16" t="s">
        <v>281</v>
      </c>
      <c r="C125" s="18" t="s">
        <v>695</v>
      </c>
      <c r="D125" s="18">
        <v>50</v>
      </c>
      <c r="E125" s="18" t="s">
        <v>594</v>
      </c>
      <c r="F125" s="19" t="s">
        <v>726</v>
      </c>
      <c r="G125" s="14">
        <v>1</v>
      </c>
      <c r="H125" s="49" t="s">
        <v>71</v>
      </c>
      <c r="I125" s="229"/>
      <c r="J125" s="53" t="s">
        <v>585</v>
      </c>
      <c r="K125" s="54">
        <f t="shared" si="47"/>
        <v>0</v>
      </c>
      <c r="L125" s="54" t="s">
        <v>585</v>
      </c>
      <c r="M125" s="55">
        <f t="shared" si="43"/>
        <v>0</v>
      </c>
      <c r="N125" s="4" t="e">
        <f t="shared" si="49"/>
        <v>#DIV/0!</v>
      </c>
    </row>
    <row r="126" spans="1:14" s="2" customFormat="1">
      <c r="A126" s="17" t="s">
        <v>522</v>
      </c>
      <c r="B126" s="16" t="s">
        <v>281</v>
      </c>
      <c r="C126" s="18" t="s">
        <v>695</v>
      </c>
      <c r="D126" s="18">
        <v>50</v>
      </c>
      <c r="E126" s="18" t="s">
        <v>594</v>
      </c>
      <c r="F126" s="19" t="s">
        <v>727</v>
      </c>
      <c r="G126" s="14">
        <v>1</v>
      </c>
      <c r="H126" s="49" t="s">
        <v>71</v>
      </c>
      <c r="I126" s="229"/>
      <c r="J126" s="53" t="s">
        <v>585</v>
      </c>
      <c r="K126" s="54">
        <f t="shared" si="47"/>
        <v>0</v>
      </c>
      <c r="L126" s="54" t="s">
        <v>585</v>
      </c>
      <c r="M126" s="55">
        <f t="shared" si="43"/>
        <v>0</v>
      </c>
      <c r="N126" s="4" t="e">
        <f t="shared" si="49"/>
        <v>#DIV/0!</v>
      </c>
    </row>
    <row r="127" spans="1:14" s="2" customFormat="1">
      <c r="A127" s="17" t="s">
        <v>538</v>
      </c>
      <c r="B127" s="16" t="s">
        <v>281</v>
      </c>
      <c r="C127" s="18" t="s">
        <v>695</v>
      </c>
      <c r="D127" s="18">
        <v>50</v>
      </c>
      <c r="E127" s="18" t="s">
        <v>594</v>
      </c>
      <c r="F127" s="19" t="s">
        <v>728</v>
      </c>
      <c r="G127" s="14">
        <v>4</v>
      </c>
      <c r="H127" s="49" t="s">
        <v>71</v>
      </c>
      <c r="I127" s="229"/>
      <c r="J127" s="53" t="s">
        <v>585</v>
      </c>
      <c r="K127" s="54">
        <f t="shared" ref="K127:K130" si="50">TRUNC(I127*G127,2)</f>
        <v>0</v>
      </c>
      <c r="L127" s="54" t="s">
        <v>585</v>
      </c>
      <c r="M127" s="55">
        <f t="shared" si="43"/>
        <v>0</v>
      </c>
      <c r="N127" s="4" t="e">
        <f t="shared" si="49"/>
        <v>#DIV/0!</v>
      </c>
    </row>
    <row r="128" spans="1:14" s="2" customFormat="1">
      <c r="A128" s="17" t="s">
        <v>539</v>
      </c>
      <c r="B128" s="16" t="s">
        <v>281</v>
      </c>
      <c r="C128" s="18" t="s">
        <v>695</v>
      </c>
      <c r="D128" s="18">
        <v>50</v>
      </c>
      <c r="E128" s="18" t="s">
        <v>594</v>
      </c>
      <c r="F128" s="19" t="s">
        <v>609</v>
      </c>
      <c r="G128" s="14">
        <v>1</v>
      </c>
      <c r="H128" s="49" t="s">
        <v>71</v>
      </c>
      <c r="I128" s="229"/>
      <c r="J128" s="53" t="s">
        <v>585</v>
      </c>
      <c r="K128" s="54">
        <f t="shared" si="50"/>
        <v>0</v>
      </c>
      <c r="L128" s="54" t="s">
        <v>585</v>
      </c>
      <c r="M128" s="55">
        <f t="shared" si="43"/>
        <v>0</v>
      </c>
      <c r="N128" s="4" t="e">
        <f t="shared" si="49"/>
        <v>#DIV/0!</v>
      </c>
    </row>
    <row r="129" spans="1:16" s="2" customFormat="1">
      <c r="A129" s="17" t="s">
        <v>540</v>
      </c>
      <c r="B129" s="16" t="s">
        <v>281</v>
      </c>
      <c r="C129" s="18" t="s">
        <v>695</v>
      </c>
      <c r="D129" s="18">
        <v>50</v>
      </c>
      <c r="E129" s="18" t="s">
        <v>594</v>
      </c>
      <c r="F129" s="19" t="s">
        <v>610</v>
      </c>
      <c r="G129" s="14">
        <v>1</v>
      </c>
      <c r="H129" s="49" t="s">
        <v>71</v>
      </c>
      <c r="I129" s="229"/>
      <c r="J129" s="53" t="s">
        <v>585</v>
      </c>
      <c r="K129" s="54">
        <f t="shared" si="50"/>
        <v>0</v>
      </c>
      <c r="L129" s="54" t="s">
        <v>585</v>
      </c>
      <c r="M129" s="55">
        <f t="shared" si="43"/>
        <v>0</v>
      </c>
      <c r="N129" s="4" t="e">
        <f t="shared" si="49"/>
        <v>#DIV/0!</v>
      </c>
    </row>
    <row r="130" spans="1:16" s="2" customFormat="1">
      <c r="A130" s="17" t="s">
        <v>541</v>
      </c>
      <c r="B130" s="16" t="s">
        <v>281</v>
      </c>
      <c r="C130" s="18" t="s">
        <v>695</v>
      </c>
      <c r="D130" s="18">
        <v>50</v>
      </c>
      <c r="E130" s="18" t="s">
        <v>594</v>
      </c>
      <c r="F130" s="19" t="s">
        <v>743</v>
      </c>
      <c r="G130" s="14">
        <v>1</v>
      </c>
      <c r="H130" s="49" t="s">
        <v>71</v>
      </c>
      <c r="I130" s="229"/>
      <c r="J130" s="53" t="s">
        <v>585</v>
      </c>
      <c r="K130" s="54">
        <f t="shared" si="50"/>
        <v>0</v>
      </c>
      <c r="L130" s="54" t="s">
        <v>585</v>
      </c>
      <c r="M130" s="55">
        <f t="shared" si="43"/>
        <v>0</v>
      </c>
      <c r="N130" s="4" t="e">
        <f t="shared" si="49"/>
        <v>#DIV/0!</v>
      </c>
    </row>
    <row r="131" spans="1:16" s="2" customFormat="1">
      <c r="A131" s="17" t="s">
        <v>542</v>
      </c>
      <c r="B131" s="16" t="s">
        <v>281</v>
      </c>
      <c r="C131" s="18" t="s">
        <v>695</v>
      </c>
      <c r="D131" s="18">
        <v>50</v>
      </c>
      <c r="E131" s="18" t="s">
        <v>594</v>
      </c>
      <c r="F131" s="19" t="s">
        <v>670</v>
      </c>
      <c r="G131" s="40">
        <v>1</v>
      </c>
      <c r="H131" s="49" t="s">
        <v>71</v>
      </c>
      <c r="I131" s="229"/>
      <c r="J131" s="53" t="s">
        <v>585</v>
      </c>
      <c r="K131" s="54">
        <f t="shared" ref="K131:K132" si="51">TRUNC(I131*G131,2)</f>
        <v>0</v>
      </c>
      <c r="L131" s="54" t="s">
        <v>585</v>
      </c>
      <c r="M131" s="55">
        <f t="shared" si="43"/>
        <v>0</v>
      </c>
      <c r="N131" s="4" t="e">
        <f t="shared" si="49"/>
        <v>#DIV/0!</v>
      </c>
    </row>
    <row r="132" spans="1:16" s="2" customFormat="1">
      <c r="A132" s="17" t="s">
        <v>543</v>
      </c>
      <c r="B132" s="16" t="s">
        <v>281</v>
      </c>
      <c r="C132" s="18" t="s">
        <v>695</v>
      </c>
      <c r="D132" s="18">
        <v>69</v>
      </c>
      <c r="E132" s="18" t="s">
        <v>594</v>
      </c>
      <c r="F132" s="19" t="s">
        <v>671</v>
      </c>
      <c r="G132" s="40">
        <v>1</v>
      </c>
      <c r="H132" s="49" t="s">
        <v>71</v>
      </c>
      <c r="I132" s="229"/>
      <c r="J132" s="53" t="s">
        <v>585</v>
      </c>
      <c r="K132" s="54">
        <f t="shared" si="51"/>
        <v>0</v>
      </c>
      <c r="L132" s="54" t="s">
        <v>585</v>
      </c>
      <c r="M132" s="55">
        <f t="shared" si="43"/>
        <v>0</v>
      </c>
      <c r="N132" s="4" t="e">
        <f t="shared" si="49"/>
        <v>#DIV/0!</v>
      </c>
    </row>
    <row r="133" spans="1:16" s="2" customFormat="1" ht="25.5">
      <c r="A133" s="17" t="s">
        <v>544</v>
      </c>
      <c r="B133" s="16" t="s">
        <v>281</v>
      </c>
      <c r="C133" s="18" t="s">
        <v>695</v>
      </c>
      <c r="D133" s="18">
        <v>79</v>
      </c>
      <c r="E133" s="18" t="s">
        <v>594</v>
      </c>
      <c r="F133" s="19" t="s">
        <v>672</v>
      </c>
      <c r="G133" s="40">
        <v>8</v>
      </c>
      <c r="H133" s="49" t="s">
        <v>71</v>
      </c>
      <c r="I133" s="229"/>
      <c r="J133" s="53" t="s">
        <v>585</v>
      </c>
      <c r="K133" s="54">
        <f t="shared" ref="K133:K142" si="52">TRUNC(I133*G133,2)</f>
        <v>0</v>
      </c>
      <c r="L133" s="54" t="s">
        <v>585</v>
      </c>
      <c r="M133" s="55">
        <f t="shared" si="43"/>
        <v>0</v>
      </c>
      <c r="N133" s="4" t="e">
        <f t="shared" si="49"/>
        <v>#DIV/0!</v>
      </c>
    </row>
    <row r="134" spans="1:16" s="2" customFormat="1">
      <c r="A134" s="17" t="s">
        <v>545</v>
      </c>
      <c r="B134" s="16" t="s">
        <v>281</v>
      </c>
      <c r="C134" s="18" t="s">
        <v>695</v>
      </c>
      <c r="D134" s="18">
        <v>79</v>
      </c>
      <c r="E134" s="18" t="s">
        <v>594</v>
      </c>
      <c r="F134" s="19" t="s">
        <v>673</v>
      </c>
      <c r="G134" s="40">
        <v>2</v>
      </c>
      <c r="H134" s="49" t="s">
        <v>71</v>
      </c>
      <c r="I134" s="229"/>
      <c r="J134" s="53" t="s">
        <v>585</v>
      </c>
      <c r="K134" s="54">
        <f t="shared" si="52"/>
        <v>0</v>
      </c>
      <c r="L134" s="54" t="s">
        <v>585</v>
      </c>
      <c r="M134" s="55">
        <f t="shared" si="43"/>
        <v>0</v>
      </c>
      <c r="N134" s="4" t="e">
        <f t="shared" si="49"/>
        <v>#DIV/0!</v>
      </c>
    </row>
    <row r="135" spans="1:16" s="2" customFormat="1">
      <c r="A135" s="17" t="s">
        <v>546</v>
      </c>
      <c r="B135" s="16" t="s">
        <v>281</v>
      </c>
      <c r="C135" s="18" t="s">
        <v>695</v>
      </c>
      <c r="D135" s="18">
        <v>79</v>
      </c>
      <c r="E135" s="18" t="s">
        <v>594</v>
      </c>
      <c r="F135" s="19" t="s">
        <v>674</v>
      </c>
      <c r="G135" s="40">
        <v>3</v>
      </c>
      <c r="H135" s="49" t="s">
        <v>71</v>
      </c>
      <c r="I135" s="229"/>
      <c r="J135" s="53" t="s">
        <v>585</v>
      </c>
      <c r="K135" s="54">
        <f t="shared" si="52"/>
        <v>0</v>
      </c>
      <c r="L135" s="54" t="s">
        <v>585</v>
      </c>
      <c r="M135" s="55">
        <f t="shared" si="43"/>
        <v>0</v>
      </c>
      <c r="N135" s="4" t="e">
        <f t="shared" si="49"/>
        <v>#DIV/0!</v>
      </c>
    </row>
    <row r="136" spans="1:16" s="2" customFormat="1">
      <c r="A136" s="17" t="s">
        <v>547</v>
      </c>
      <c r="B136" s="16" t="s">
        <v>281</v>
      </c>
      <c r="C136" s="18" t="s">
        <v>695</v>
      </c>
      <c r="D136" s="18">
        <v>79</v>
      </c>
      <c r="E136" s="18" t="s">
        <v>594</v>
      </c>
      <c r="F136" s="19" t="s">
        <v>675</v>
      </c>
      <c r="G136" s="40">
        <v>1</v>
      </c>
      <c r="H136" s="49" t="s">
        <v>71</v>
      </c>
      <c r="I136" s="229"/>
      <c r="J136" s="53" t="s">
        <v>585</v>
      </c>
      <c r="K136" s="54">
        <f t="shared" si="52"/>
        <v>0</v>
      </c>
      <c r="L136" s="54" t="s">
        <v>585</v>
      </c>
      <c r="M136" s="55">
        <f t="shared" si="43"/>
        <v>0</v>
      </c>
      <c r="N136" s="4" t="e">
        <f t="shared" si="49"/>
        <v>#DIV/0!</v>
      </c>
    </row>
    <row r="137" spans="1:16" s="2" customFormat="1">
      <c r="A137" s="17" t="s">
        <v>548</v>
      </c>
      <c r="B137" s="16" t="s">
        <v>281</v>
      </c>
      <c r="C137" s="18" t="s">
        <v>695</v>
      </c>
      <c r="D137" s="18">
        <v>79</v>
      </c>
      <c r="E137" s="18" t="s">
        <v>594</v>
      </c>
      <c r="F137" s="19" t="s">
        <v>676</v>
      </c>
      <c r="G137" s="40">
        <v>3</v>
      </c>
      <c r="H137" s="49" t="s">
        <v>71</v>
      </c>
      <c r="I137" s="229"/>
      <c r="J137" s="53" t="s">
        <v>585</v>
      </c>
      <c r="K137" s="54">
        <f t="shared" si="52"/>
        <v>0</v>
      </c>
      <c r="L137" s="54" t="s">
        <v>585</v>
      </c>
      <c r="M137" s="55">
        <f t="shared" si="43"/>
        <v>0</v>
      </c>
      <c r="N137" s="4" t="e">
        <f t="shared" si="49"/>
        <v>#DIV/0!</v>
      </c>
    </row>
    <row r="138" spans="1:16" s="2" customFormat="1">
      <c r="A138" s="17" t="s">
        <v>549</v>
      </c>
      <c r="B138" s="16" t="s">
        <v>281</v>
      </c>
      <c r="C138" s="18" t="s">
        <v>695</v>
      </c>
      <c r="D138" s="18">
        <v>79</v>
      </c>
      <c r="E138" s="18" t="s">
        <v>594</v>
      </c>
      <c r="F138" s="19" t="s">
        <v>677</v>
      </c>
      <c r="G138" s="40">
        <v>1</v>
      </c>
      <c r="H138" s="49" t="s">
        <v>71</v>
      </c>
      <c r="I138" s="229"/>
      <c r="J138" s="53" t="s">
        <v>585</v>
      </c>
      <c r="K138" s="54">
        <f t="shared" si="52"/>
        <v>0</v>
      </c>
      <c r="L138" s="54" t="s">
        <v>585</v>
      </c>
      <c r="M138" s="55">
        <f t="shared" si="43"/>
        <v>0</v>
      </c>
      <c r="N138" s="4" t="e">
        <f t="shared" si="49"/>
        <v>#DIV/0!</v>
      </c>
    </row>
    <row r="139" spans="1:16" s="2" customFormat="1">
      <c r="A139" s="17" t="s">
        <v>550</v>
      </c>
      <c r="B139" s="16" t="s">
        <v>281</v>
      </c>
      <c r="C139" s="18" t="s">
        <v>695</v>
      </c>
      <c r="D139" s="18">
        <v>79</v>
      </c>
      <c r="E139" s="18" t="s">
        <v>594</v>
      </c>
      <c r="F139" s="19" t="s">
        <v>703</v>
      </c>
      <c r="G139" s="40">
        <v>10</v>
      </c>
      <c r="H139" s="49" t="s">
        <v>71</v>
      </c>
      <c r="I139" s="229"/>
      <c r="J139" s="53" t="s">
        <v>585</v>
      </c>
      <c r="K139" s="54">
        <f t="shared" ref="K139:K141" si="53">TRUNC(I139*G139,2)</f>
        <v>0</v>
      </c>
      <c r="L139" s="54" t="s">
        <v>585</v>
      </c>
      <c r="M139" s="55">
        <f t="shared" si="43"/>
        <v>0</v>
      </c>
      <c r="N139" s="4" t="e">
        <f t="shared" si="49"/>
        <v>#DIV/0!</v>
      </c>
    </row>
    <row r="140" spans="1:16" s="2" customFormat="1">
      <c r="A140" s="17" t="s">
        <v>551</v>
      </c>
      <c r="B140" s="16" t="s">
        <v>281</v>
      </c>
      <c r="C140" s="18" t="s">
        <v>695</v>
      </c>
      <c r="D140" s="18">
        <v>79</v>
      </c>
      <c r="E140" s="18" t="s">
        <v>594</v>
      </c>
      <c r="F140" s="19" t="s">
        <v>678</v>
      </c>
      <c r="G140" s="40">
        <v>3</v>
      </c>
      <c r="H140" s="49" t="s">
        <v>71</v>
      </c>
      <c r="I140" s="229"/>
      <c r="J140" s="53" t="s">
        <v>585</v>
      </c>
      <c r="K140" s="54">
        <f t="shared" si="53"/>
        <v>0</v>
      </c>
      <c r="L140" s="54" t="s">
        <v>585</v>
      </c>
      <c r="M140" s="55">
        <f t="shared" si="43"/>
        <v>0</v>
      </c>
      <c r="N140" s="4" t="e">
        <f t="shared" si="49"/>
        <v>#DIV/0!</v>
      </c>
    </row>
    <row r="141" spans="1:16" s="2" customFormat="1">
      <c r="A141" s="17" t="s">
        <v>552</v>
      </c>
      <c r="B141" s="16" t="s">
        <v>281</v>
      </c>
      <c r="C141" s="18" t="s">
        <v>695</v>
      </c>
      <c r="D141" s="18">
        <v>50</v>
      </c>
      <c r="E141" s="18" t="s">
        <v>594</v>
      </c>
      <c r="F141" s="19" t="s">
        <v>729</v>
      </c>
      <c r="G141" s="40">
        <v>1</v>
      </c>
      <c r="H141" s="49" t="s">
        <v>71</v>
      </c>
      <c r="I141" s="229"/>
      <c r="J141" s="53" t="s">
        <v>585</v>
      </c>
      <c r="K141" s="54">
        <f t="shared" si="53"/>
        <v>0</v>
      </c>
      <c r="L141" s="54" t="s">
        <v>585</v>
      </c>
      <c r="M141" s="55">
        <f t="shared" si="43"/>
        <v>0</v>
      </c>
      <c r="N141" s="4" t="e">
        <f t="shared" si="49"/>
        <v>#DIV/0!</v>
      </c>
    </row>
    <row r="142" spans="1:16" s="2" customFormat="1">
      <c r="A142" s="17" t="s">
        <v>553</v>
      </c>
      <c r="B142" s="16" t="s">
        <v>281</v>
      </c>
      <c r="C142" s="18" t="s">
        <v>695</v>
      </c>
      <c r="D142" s="18">
        <v>50</v>
      </c>
      <c r="E142" s="18" t="s">
        <v>594</v>
      </c>
      <c r="F142" s="19" t="s">
        <v>730</v>
      </c>
      <c r="G142" s="40">
        <v>1</v>
      </c>
      <c r="H142" s="49" t="s">
        <v>71</v>
      </c>
      <c r="I142" s="229"/>
      <c r="J142" s="53" t="s">
        <v>585</v>
      </c>
      <c r="K142" s="54">
        <f t="shared" si="52"/>
        <v>0</v>
      </c>
      <c r="L142" s="54" t="s">
        <v>585</v>
      </c>
      <c r="M142" s="55">
        <f t="shared" si="43"/>
        <v>0</v>
      </c>
      <c r="N142" s="4" t="e">
        <f t="shared" si="49"/>
        <v>#DIV/0!</v>
      </c>
    </row>
    <row r="143" spans="1:16" s="186" customFormat="1">
      <c r="A143" s="15" t="s">
        <v>505</v>
      </c>
      <c r="B143" s="12"/>
      <c r="C143" s="12"/>
      <c r="D143" s="13"/>
      <c r="E143" s="13"/>
      <c r="F143" s="12" t="s">
        <v>646</v>
      </c>
      <c r="G143" s="40"/>
      <c r="H143" s="49"/>
      <c r="I143" s="53"/>
      <c r="J143" s="53"/>
      <c r="K143" s="85">
        <f>SUBTOTAL(9,K144:K176)</f>
        <v>0</v>
      </c>
      <c r="L143" s="85">
        <f>SUBTOTAL(9,L144:L164)</f>
        <v>0</v>
      </c>
      <c r="M143" s="86">
        <f>SUBTOTAL(9,M144:M176)</f>
        <v>0</v>
      </c>
      <c r="N143" s="4" t="e">
        <f t="shared" si="49"/>
        <v>#DIV/0!</v>
      </c>
      <c r="O143" s="185"/>
      <c r="P143" s="185"/>
    </row>
    <row r="144" spans="1:16" s="186" customFormat="1">
      <c r="A144" s="17" t="s">
        <v>471</v>
      </c>
      <c r="B144" s="16" t="s">
        <v>281</v>
      </c>
      <c r="C144" s="18" t="s">
        <v>695</v>
      </c>
      <c r="D144" s="18">
        <v>38</v>
      </c>
      <c r="E144" s="18" t="s">
        <v>594</v>
      </c>
      <c r="F144" s="16" t="s">
        <v>288</v>
      </c>
      <c r="G144" s="14">
        <v>2</v>
      </c>
      <c r="H144" s="49" t="s">
        <v>71</v>
      </c>
      <c r="I144" s="229"/>
      <c r="J144" s="184" t="s">
        <v>585</v>
      </c>
      <c r="K144" s="54">
        <f t="shared" ref="K144:K164" si="54">TRUNC(I144*G144,2)</f>
        <v>0</v>
      </c>
      <c r="L144" s="54" t="s">
        <v>585</v>
      </c>
      <c r="M144" s="55">
        <f t="shared" ref="M144:M176" si="55">K144</f>
        <v>0</v>
      </c>
      <c r="N144" s="4" t="e">
        <f t="shared" si="49"/>
        <v>#DIV/0!</v>
      </c>
      <c r="O144" s="185"/>
      <c r="P144" s="185"/>
    </row>
    <row r="145" spans="1:16" s="186" customFormat="1">
      <c r="A145" s="17" t="s">
        <v>472</v>
      </c>
      <c r="B145" s="16" t="s">
        <v>281</v>
      </c>
      <c r="C145" s="18" t="s">
        <v>695</v>
      </c>
      <c r="D145" s="18">
        <v>39</v>
      </c>
      <c r="E145" s="18" t="s">
        <v>594</v>
      </c>
      <c r="F145" s="16" t="s">
        <v>289</v>
      </c>
      <c r="G145" s="14">
        <v>3</v>
      </c>
      <c r="H145" s="49" t="s">
        <v>71</v>
      </c>
      <c r="I145" s="229"/>
      <c r="J145" s="184" t="s">
        <v>585</v>
      </c>
      <c r="K145" s="54">
        <f t="shared" si="54"/>
        <v>0</v>
      </c>
      <c r="L145" s="54" t="s">
        <v>585</v>
      </c>
      <c r="M145" s="55">
        <f t="shared" si="55"/>
        <v>0</v>
      </c>
      <c r="N145" s="4" t="e">
        <f t="shared" si="49"/>
        <v>#DIV/0!</v>
      </c>
      <c r="O145" s="185"/>
      <c r="P145" s="185"/>
    </row>
    <row r="146" spans="1:16" s="186" customFormat="1">
      <c r="A146" s="17" t="s">
        <v>473</v>
      </c>
      <c r="B146" s="16" t="s">
        <v>281</v>
      </c>
      <c r="C146" s="18" t="s">
        <v>695</v>
      </c>
      <c r="D146" s="18">
        <v>40</v>
      </c>
      <c r="E146" s="18" t="s">
        <v>594</v>
      </c>
      <c r="F146" s="16" t="s">
        <v>363</v>
      </c>
      <c r="G146" s="14">
        <v>3</v>
      </c>
      <c r="H146" s="49" t="s">
        <v>71</v>
      </c>
      <c r="I146" s="229"/>
      <c r="J146" s="184" t="s">
        <v>585</v>
      </c>
      <c r="K146" s="54">
        <f t="shared" si="54"/>
        <v>0</v>
      </c>
      <c r="L146" s="54" t="s">
        <v>585</v>
      </c>
      <c r="M146" s="55">
        <f t="shared" si="55"/>
        <v>0</v>
      </c>
      <c r="N146" s="4" t="e">
        <f t="shared" si="49"/>
        <v>#DIV/0!</v>
      </c>
      <c r="O146" s="185"/>
      <c r="P146" s="185"/>
    </row>
    <row r="147" spans="1:16" s="186" customFormat="1">
      <c r="A147" s="17" t="s">
        <v>480</v>
      </c>
      <c r="B147" s="16" t="s">
        <v>281</v>
      </c>
      <c r="C147" s="18" t="s">
        <v>695</v>
      </c>
      <c r="D147" s="18">
        <v>41</v>
      </c>
      <c r="E147" s="18" t="s">
        <v>594</v>
      </c>
      <c r="F147" s="18" t="s">
        <v>287</v>
      </c>
      <c r="G147" s="14">
        <v>5</v>
      </c>
      <c r="H147" s="49" t="s">
        <v>71</v>
      </c>
      <c r="I147" s="229"/>
      <c r="J147" s="184" t="s">
        <v>585</v>
      </c>
      <c r="K147" s="54">
        <f t="shared" si="54"/>
        <v>0</v>
      </c>
      <c r="L147" s="54" t="s">
        <v>585</v>
      </c>
      <c r="M147" s="55">
        <f t="shared" si="55"/>
        <v>0</v>
      </c>
      <c r="N147" s="4" t="e">
        <f t="shared" si="49"/>
        <v>#DIV/0!</v>
      </c>
      <c r="O147" s="185"/>
      <c r="P147" s="185"/>
    </row>
    <row r="148" spans="1:16" s="186" customFormat="1">
      <c r="A148" s="17" t="s">
        <v>481</v>
      </c>
      <c r="B148" s="16" t="s">
        <v>281</v>
      </c>
      <c r="C148" s="18" t="s">
        <v>695</v>
      </c>
      <c r="D148" s="18">
        <v>42</v>
      </c>
      <c r="E148" s="18" t="s">
        <v>594</v>
      </c>
      <c r="F148" s="16" t="s">
        <v>286</v>
      </c>
      <c r="G148" s="14">
        <v>9</v>
      </c>
      <c r="H148" s="49" t="s">
        <v>71</v>
      </c>
      <c r="I148" s="229"/>
      <c r="J148" s="184" t="s">
        <v>585</v>
      </c>
      <c r="K148" s="54">
        <f t="shared" si="54"/>
        <v>0</v>
      </c>
      <c r="L148" s="54" t="s">
        <v>585</v>
      </c>
      <c r="M148" s="55">
        <f t="shared" si="55"/>
        <v>0</v>
      </c>
      <c r="N148" s="4" t="e">
        <f t="shared" si="49"/>
        <v>#DIV/0!</v>
      </c>
      <c r="O148" s="185"/>
      <c r="P148" s="185"/>
    </row>
    <row r="149" spans="1:16" s="186" customFormat="1">
      <c r="A149" s="17" t="s">
        <v>482</v>
      </c>
      <c r="B149" s="16" t="s">
        <v>281</v>
      </c>
      <c r="C149" s="18" t="s">
        <v>695</v>
      </c>
      <c r="D149" s="18">
        <v>43</v>
      </c>
      <c r="E149" s="18" t="s">
        <v>594</v>
      </c>
      <c r="F149" s="16" t="s">
        <v>290</v>
      </c>
      <c r="G149" s="14">
        <v>40</v>
      </c>
      <c r="H149" s="49" t="s">
        <v>71</v>
      </c>
      <c r="I149" s="229"/>
      <c r="J149" s="184" t="s">
        <v>585</v>
      </c>
      <c r="K149" s="54">
        <f t="shared" si="54"/>
        <v>0</v>
      </c>
      <c r="L149" s="54" t="s">
        <v>585</v>
      </c>
      <c r="M149" s="55">
        <f t="shared" si="55"/>
        <v>0</v>
      </c>
      <c r="N149" s="4" t="e">
        <f t="shared" si="49"/>
        <v>#DIV/0!</v>
      </c>
      <c r="O149" s="185"/>
      <c r="P149" s="185"/>
    </row>
    <row r="150" spans="1:16" s="186" customFormat="1">
      <c r="A150" s="17" t="s">
        <v>483</v>
      </c>
      <c r="B150" s="16" t="s">
        <v>281</v>
      </c>
      <c r="C150" s="18" t="s">
        <v>695</v>
      </c>
      <c r="D150" s="18">
        <v>44</v>
      </c>
      <c r="E150" s="18" t="s">
        <v>594</v>
      </c>
      <c r="F150" s="16" t="s">
        <v>364</v>
      </c>
      <c r="G150" s="14">
        <v>2</v>
      </c>
      <c r="H150" s="49" t="s">
        <v>71</v>
      </c>
      <c r="I150" s="229"/>
      <c r="J150" s="184" t="s">
        <v>585</v>
      </c>
      <c r="K150" s="54">
        <f t="shared" si="54"/>
        <v>0</v>
      </c>
      <c r="L150" s="54" t="s">
        <v>585</v>
      </c>
      <c r="M150" s="55">
        <f t="shared" si="55"/>
        <v>0</v>
      </c>
      <c r="N150" s="4" t="e">
        <f t="shared" si="49"/>
        <v>#DIV/0!</v>
      </c>
      <c r="O150" s="185"/>
      <c r="P150" s="185"/>
    </row>
    <row r="151" spans="1:16" s="186" customFormat="1">
      <c r="A151" s="17" t="s">
        <v>484</v>
      </c>
      <c r="B151" s="16" t="s">
        <v>281</v>
      </c>
      <c r="C151" s="18" t="s">
        <v>695</v>
      </c>
      <c r="D151" s="18">
        <v>83</v>
      </c>
      <c r="E151" s="18" t="s">
        <v>594</v>
      </c>
      <c r="F151" s="16" t="s">
        <v>713</v>
      </c>
      <c r="G151" s="14">
        <v>1</v>
      </c>
      <c r="H151" s="49" t="s">
        <v>71</v>
      </c>
      <c r="I151" s="229"/>
      <c r="J151" s="184" t="s">
        <v>585</v>
      </c>
      <c r="K151" s="54">
        <f t="shared" ref="K151" si="56">TRUNC(I151*G151,2)</f>
        <v>0</v>
      </c>
      <c r="L151" s="54" t="s">
        <v>585</v>
      </c>
      <c r="M151" s="55">
        <f t="shared" si="55"/>
        <v>0</v>
      </c>
      <c r="N151" s="4" t="e">
        <f t="shared" si="49"/>
        <v>#DIV/0!</v>
      </c>
      <c r="O151" s="185"/>
      <c r="P151" s="185"/>
    </row>
    <row r="152" spans="1:16" s="186" customFormat="1">
      <c r="A152" s="17" t="s">
        <v>485</v>
      </c>
      <c r="B152" s="16" t="s">
        <v>12</v>
      </c>
      <c r="C152" s="18" t="s">
        <v>11</v>
      </c>
      <c r="D152" s="18">
        <v>10626</v>
      </c>
      <c r="E152" s="18" t="s">
        <v>594</v>
      </c>
      <c r="F152" s="16" t="s">
        <v>291</v>
      </c>
      <c r="G152" s="40">
        <v>3</v>
      </c>
      <c r="H152" s="49" t="s">
        <v>71</v>
      </c>
      <c r="I152" s="229"/>
      <c r="J152" s="184" t="s">
        <v>585</v>
      </c>
      <c r="K152" s="54">
        <f t="shared" si="54"/>
        <v>0</v>
      </c>
      <c r="L152" s="54" t="s">
        <v>585</v>
      </c>
      <c r="M152" s="55">
        <f t="shared" si="55"/>
        <v>0</v>
      </c>
      <c r="N152" s="4" t="e">
        <f t="shared" si="49"/>
        <v>#DIV/0!</v>
      </c>
      <c r="O152" s="185"/>
      <c r="P152" s="185"/>
    </row>
    <row r="153" spans="1:16" s="186" customFormat="1">
      <c r="A153" s="17" t="s">
        <v>486</v>
      </c>
      <c r="B153" s="16" t="s">
        <v>281</v>
      </c>
      <c r="C153" s="18" t="s">
        <v>695</v>
      </c>
      <c r="D153" s="18">
        <v>61</v>
      </c>
      <c r="E153" s="187" t="s">
        <v>594</v>
      </c>
      <c r="F153" s="19" t="s">
        <v>629</v>
      </c>
      <c r="G153" s="40">
        <v>3</v>
      </c>
      <c r="H153" s="49" t="s">
        <v>71</v>
      </c>
      <c r="I153" s="229"/>
      <c r="J153" s="184" t="s">
        <v>585</v>
      </c>
      <c r="K153" s="54">
        <f t="shared" si="54"/>
        <v>0</v>
      </c>
      <c r="L153" s="54" t="s">
        <v>585</v>
      </c>
      <c r="M153" s="55">
        <f t="shared" si="55"/>
        <v>0</v>
      </c>
      <c r="N153" s="4" t="e">
        <f t="shared" si="49"/>
        <v>#DIV/0!</v>
      </c>
      <c r="O153" s="185"/>
      <c r="P153" s="185"/>
    </row>
    <row r="154" spans="1:16" s="186" customFormat="1">
      <c r="A154" s="17" t="s">
        <v>487</v>
      </c>
      <c r="B154" s="16" t="s">
        <v>281</v>
      </c>
      <c r="C154" s="18" t="s">
        <v>695</v>
      </c>
      <c r="D154" s="18">
        <v>61</v>
      </c>
      <c r="E154" s="187" t="s">
        <v>594</v>
      </c>
      <c r="F154" s="19" t="s">
        <v>630</v>
      </c>
      <c r="G154" s="40">
        <v>3</v>
      </c>
      <c r="H154" s="49" t="s">
        <v>71</v>
      </c>
      <c r="I154" s="229"/>
      <c r="J154" s="184" t="s">
        <v>585</v>
      </c>
      <c r="K154" s="54">
        <f t="shared" si="54"/>
        <v>0</v>
      </c>
      <c r="L154" s="54" t="s">
        <v>585</v>
      </c>
      <c r="M154" s="55">
        <f t="shared" si="55"/>
        <v>0</v>
      </c>
      <c r="N154" s="4" t="e">
        <f t="shared" si="49"/>
        <v>#DIV/0!</v>
      </c>
      <c r="O154" s="185"/>
      <c r="P154" s="185"/>
    </row>
    <row r="155" spans="1:16" s="186" customFormat="1">
      <c r="A155" s="17" t="s">
        <v>488</v>
      </c>
      <c r="B155" s="16" t="s">
        <v>281</v>
      </c>
      <c r="C155" s="18" t="s">
        <v>695</v>
      </c>
      <c r="D155" s="188">
        <v>53</v>
      </c>
      <c r="E155" s="18" t="s">
        <v>594</v>
      </c>
      <c r="F155" s="19" t="s">
        <v>631</v>
      </c>
      <c r="G155" s="40">
        <v>6</v>
      </c>
      <c r="H155" s="49" t="s">
        <v>71</v>
      </c>
      <c r="I155" s="229"/>
      <c r="J155" s="184" t="s">
        <v>585</v>
      </c>
      <c r="K155" s="54">
        <f t="shared" si="54"/>
        <v>0</v>
      </c>
      <c r="L155" s="54" t="s">
        <v>585</v>
      </c>
      <c r="M155" s="55">
        <f t="shared" si="55"/>
        <v>0</v>
      </c>
      <c r="N155" s="4" t="e">
        <f t="shared" ref="N155:N176" si="57">M155/$M$647*100</f>
        <v>#DIV/0!</v>
      </c>
      <c r="O155" s="185"/>
      <c r="P155" s="185"/>
    </row>
    <row r="156" spans="1:16" s="186" customFormat="1">
      <c r="A156" s="17" t="s">
        <v>489</v>
      </c>
      <c r="B156" s="16" t="s">
        <v>281</v>
      </c>
      <c r="C156" s="18" t="s">
        <v>695</v>
      </c>
      <c r="D156" s="189">
        <v>54</v>
      </c>
      <c r="E156" s="18" t="s">
        <v>594</v>
      </c>
      <c r="F156" s="16" t="s">
        <v>632</v>
      </c>
      <c r="G156" s="40">
        <v>1</v>
      </c>
      <c r="H156" s="49" t="s">
        <v>71</v>
      </c>
      <c r="I156" s="229"/>
      <c r="J156" s="184" t="s">
        <v>585</v>
      </c>
      <c r="K156" s="54">
        <f t="shared" si="54"/>
        <v>0</v>
      </c>
      <c r="L156" s="54" t="s">
        <v>585</v>
      </c>
      <c r="M156" s="55">
        <f t="shared" si="55"/>
        <v>0</v>
      </c>
      <c r="N156" s="4" t="e">
        <f t="shared" si="57"/>
        <v>#DIV/0!</v>
      </c>
      <c r="O156" s="185"/>
      <c r="P156" s="185"/>
    </row>
    <row r="157" spans="1:16" s="186" customFormat="1">
      <c r="A157" s="17" t="s">
        <v>490</v>
      </c>
      <c r="B157" s="16" t="s">
        <v>281</v>
      </c>
      <c r="C157" s="18" t="s">
        <v>695</v>
      </c>
      <c r="D157" s="189">
        <v>54</v>
      </c>
      <c r="E157" s="18" t="s">
        <v>594</v>
      </c>
      <c r="F157" s="16" t="s">
        <v>633</v>
      </c>
      <c r="G157" s="40">
        <v>1</v>
      </c>
      <c r="H157" s="49" t="s">
        <v>71</v>
      </c>
      <c r="I157" s="229"/>
      <c r="J157" s="184" t="s">
        <v>585</v>
      </c>
      <c r="K157" s="54">
        <f t="shared" si="54"/>
        <v>0</v>
      </c>
      <c r="L157" s="54" t="s">
        <v>585</v>
      </c>
      <c r="M157" s="55">
        <f t="shared" si="55"/>
        <v>0</v>
      </c>
      <c r="N157" s="4" t="e">
        <f t="shared" si="57"/>
        <v>#DIV/0!</v>
      </c>
      <c r="O157" s="185"/>
      <c r="P157" s="185"/>
    </row>
    <row r="158" spans="1:16" s="186" customFormat="1">
      <c r="A158" s="17" t="s">
        <v>491</v>
      </c>
      <c r="B158" s="16" t="s">
        <v>281</v>
      </c>
      <c r="C158" s="18" t="s">
        <v>695</v>
      </c>
      <c r="D158" s="189">
        <v>52</v>
      </c>
      <c r="E158" s="18" t="s">
        <v>594</v>
      </c>
      <c r="F158" s="16" t="s">
        <v>634</v>
      </c>
      <c r="G158" s="40">
        <v>2</v>
      </c>
      <c r="H158" s="49" t="s">
        <v>71</v>
      </c>
      <c r="I158" s="229"/>
      <c r="J158" s="184" t="s">
        <v>585</v>
      </c>
      <c r="K158" s="54">
        <f t="shared" si="54"/>
        <v>0</v>
      </c>
      <c r="L158" s="54" t="s">
        <v>585</v>
      </c>
      <c r="M158" s="55">
        <f t="shared" si="55"/>
        <v>0</v>
      </c>
      <c r="N158" s="4" t="e">
        <f t="shared" si="57"/>
        <v>#DIV/0!</v>
      </c>
      <c r="O158" s="185"/>
      <c r="P158" s="185"/>
    </row>
    <row r="159" spans="1:16" s="186" customFormat="1">
      <c r="A159" s="17" t="s">
        <v>492</v>
      </c>
      <c r="B159" s="16" t="s">
        <v>281</v>
      </c>
      <c r="C159" s="18" t="s">
        <v>695</v>
      </c>
      <c r="D159" s="189">
        <v>54</v>
      </c>
      <c r="E159" s="18" t="s">
        <v>594</v>
      </c>
      <c r="F159" s="16" t="s">
        <v>635</v>
      </c>
      <c r="G159" s="40">
        <v>1</v>
      </c>
      <c r="H159" s="49" t="s">
        <v>71</v>
      </c>
      <c r="I159" s="229"/>
      <c r="J159" s="184" t="s">
        <v>585</v>
      </c>
      <c r="K159" s="54">
        <f t="shared" si="54"/>
        <v>0</v>
      </c>
      <c r="L159" s="54" t="s">
        <v>585</v>
      </c>
      <c r="M159" s="55">
        <f t="shared" si="55"/>
        <v>0</v>
      </c>
      <c r="N159" s="4" t="e">
        <f t="shared" si="57"/>
        <v>#DIV/0!</v>
      </c>
      <c r="O159" s="185"/>
      <c r="P159" s="185"/>
    </row>
    <row r="160" spans="1:16" s="186" customFormat="1">
      <c r="A160" s="17" t="s">
        <v>493</v>
      </c>
      <c r="B160" s="16" t="s">
        <v>281</v>
      </c>
      <c r="C160" s="18" t="s">
        <v>695</v>
      </c>
      <c r="D160" s="189">
        <v>54</v>
      </c>
      <c r="E160" s="18" t="s">
        <v>594</v>
      </c>
      <c r="F160" s="16" t="s">
        <v>636</v>
      </c>
      <c r="G160" s="40">
        <v>2</v>
      </c>
      <c r="H160" s="49" t="s">
        <v>71</v>
      </c>
      <c r="I160" s="229"/>
      <c r="J160" s="184" t="s">
        <v>585</v>
      </c>
      <c r="K160" s="54">
        <f t="shared" si="54"/>
        <v>0</v>
      </c>
      <c r="L160" s="54" t="s">
        <v>585</v>
      </c>
      <c r="M160" s="55">
        <f t="shared" si="55"/>
        <v>0</v>
      </c>
      <c r="N160" s="4" t="e">
        <f t="shared" si="57"/>
        <v>#DIV/0!</v>
      </c>
      <c r="O160" s="185"/>
      <c r="P160" s="185"/>
    </row>
    <row r="161" spans="1:16" s="186" customFormat="1">
      <c r="A161" s="17" t="s">
        <v>494</v>
      </c>
      <c r="B161" s="16" t="s">
        <v>281</v>
      </c>
      <c r="C161" s="18" t="s">
        <v>695</v>
      </c>
      <c r="D161" s="189">
        <v>54</v>
      </c>
      <c r="E161" s="18" t="s">
        <v>594</v>
      </c>
      <c r="F161" s="16" t="s">
        <v>637</v>
      </c>
      <c r="G161" s="40">
        <v>3</v>
      </c>
      <c r="H161" s="49" t="s">
        <v>71</v>
      </c>
      <c r="I161" s="229"/>
      <c r="J161" s="184" t="s">
        <v>585</v>
      </c>
      <c r="K161" s="54">
        <f t="shared" si="54"/>
        <v>0</v>
      </c>
      <c r="L161" s="54" t="s">
        <v>585</v>
      </c>
      <c r="M161" s="55">
        <f t="shared" si="55"/>
        <v>0</v>
      </c>
      <c r="N161" s="4" t="e">
        <f t="shared" si="57"/>
        <v>#DIV/0!</v>
      </c>
      <c r="O161" s="185"/>
      <c r="P161" s="185"/>
    </row>
    <row r="162" spans="1:16" s="186" customFormat="1">
      <c r="A162" s="17" t="s">
        <v>519</v>
      </c>
      <c r="B162" s="16" t="s">
        <v>281</v>
      </c>
      <c r="C162" s="18" t="s">
        <v>695</v>
      </c>
      <c r="D162" s="189">
        <v>52</v>
      </c>
      <c r="E162" s="18" t="s">
        <v>594</v>
      </c>
      <c r="F162" s="16" t="s">
        <v>638</v>
      </c>
      <c r="G162" s="40">
        <v>2</v>
      </c>
      <c r="H162" s="49" t="s">
        <v>71</v>
      </c>
      <c r="I162" s="229"/>
      <c r="J162" s="184" t="s">
        <v>585</v>
      </c>
      <c r="K162" s="54">
        <f t="shared" si="54"/>
        <v>0</v>
      </c>
      <c r="L162" s="54" t="s">
        <v>585</v>
      </c>
      <c r="M162" s="55">
        <f t="shared" si="55"/>
        <v>0</v>
      </c>
      <c r="N162" s="4" t="e">
        <f t="shared" si="57"/>
        <v>#DIV/0!</v>
      </c>
      <c r="O162" s="185"/>
      <c r="P162" s="185"/>
    </row>
    <row r="163" spans="1:16" s="186" customFormat="1">
      <c r="A163" s="17" t="s">
        <v>520</v>
      </c>
      <c r="B163" s="16" t="s">
        <v>281</v>
      </c>
      <c r="C163" s="18" t="s">
        <v>695</v>
      </c>
      <c r="D163" s="189">
        <v>52</v>
      </c>
      <c r="E163" s="18" t="s">
        <v>594</v>
      </c>
      <c r="F163" s="16" t="s">
        <v>639</v>
      </c>
      <c r="G163" s="40">
        <v>2</v>
      </c>
      <c r="H163" s="49" t="s">
        <v>71</v>
      </c>
      <c r="I163" s="229"/>
      <c r="J163" s="184" t="s">
        <v>585</v>
      </c>
      <c r="K163" s="54">
        <f t="shared" si="54"/>
        <v>0</v>
      </c>
      <c r="L163" s="54" t="s">
        <v>585</v>
      </c>
      <c r="M163" s="55">
        <f t="shared" si="55"/>
        <v>0</v>
      </c>
      <c r="N163" s="4" t="e">
        <f t="shared" si="57"/>
        <v>#DIV/0!</v>
      </c>
      <c r="O163" s="185"/>
      <c r="P163" s="185"/>
    </row>
    <row r="164" spans="1:16" s="186" customFormat="1">
      <c r="A164" s="17" t="s">
        <v>521</v>
      </c>
      <c r="B164" s="16" t="s">
        <v>281</v>
      </c>
      <c r="C164" s="18" t="s">
        <v>695</v>
      </c>
      <c r="D164" s="189">
        <v>52</v>
      </c>
      <c r="E164" s="18" t="s">
        <v>594</v>
      </c>
      <c r="F164" s="16" t="s">
        <v>640</v>
      </c>
      <c r="G164" s="40">
        <v>2</v>
      </c>
      <c r="H164" s="49" t="s">
        <v>71</v>
      </c>
      <c r="I164" s="229"/>
      <c r="J164" s="184" t="s">
        <v>585</v>
      </c>
      <c r="K164" s="54">
        <f t="shared" si="54"/>
        <v>0</v>
      </c>
      <c r="L164" s="54" t="s">
        <v>585</v>
      </c>
      <c r="M164" s="55">
        <f t="shared" si="55"/>
        <v>0</v>
      </c>
      <c r="N164" s="4" t="e">
        <f t="shared" si="57"/>
        <v>#DIV/0!</v>
      </c>
      <c r="O164" s="185"/>
      <c r="P164" s="185"/>
    </row>
    <row r="165" spans="1:16" s="186" customFormat="1">
      <c r="A165" s="17" t="s">
        <v>522</v>
      </c>
      <c r="B165" s="16" t="s">
        <v>281</v>
      </c>
      <c r="C165" s="18" t="s">
        <v>695</v>
      </c>
      <c r="D165" s="189">
        <v>84</v>
      </c>
      <c r="E165" s="18" t="s">
        <v>594</v>
      </c>
      <c r="F165" s="16" t="s">
        <v>648</v>
      </c>
      <c r="G165" s="40">
        <v>20</v>
      </c>
      <c r="H165" s="49" t="s">
        <v>71</v>
      </c>
      <c r="I165" s="229"/>
      <c r="J165" s="184" t="s">
        <v>585</v>
      </c>
      <c r="K165" s="54">
        <f t="shared" ref="K165:K173" si="58">TRUNC(I165*G165,2)</f>
        <v>0</v>
      </c>
      <c r="L165" s="54" t="s">
        <v>585</v>
      </c>
      <c r="M165" s="55">
        <f t="shared" si="55"/>
        <v>0</v>
      </c>
      <c r="N165" s="4" t="e">
        <f t="shared" si="57"/>
        <v>#DIV/0!</v>
      </c>
      <c r="O165" s="185"/>
      <c r="P165" s="185"/>
    </row>
    <row r="166" spans="1:16" s="186" customFormat="1">
      <c r="A166" s="17" t="s">
        <v>538</v>
      </c>
      <c r="B166" s="16" t="s">
        <v>281</v>
      </c>
      <c r="C166" s="18" t="s">
        <v>695</v>
      </c>
      <c r="D166" s="189">
        <v>61</v>
      </c>
      <c r="E166" s="18" t="s">
        <v>594</v>
      </c>
      <c r="F166" s="16" t="s">
        <v>692</v>
      </c>
      <c r="G166" s="40">
        <v>20</v>
      </c>
      <c r="H166" s="49" t="s">
        <v>71</v>
      </c>
      <c r="I166" s="229"/>
      <c r="J166" s="184" t="s">
        <v>585</v>
      </c>
      <c r="K166" s="54">
        <f t="shared" ref="K166:K167" si="59">TRUNC(I166*G166,2)</f>
        <v>0</v>
      </c>
      <c r="L166" s="54" t="s">
        <v>585</v>
      </c>
      <c r="M166" s="55">
        <f t="shared" si="55"/>
        <v>0</v>
      </c>
      <c r="N166" s="4" t="e">
        <f t="shared" si="57"/>
        <v>#DIV/0!</v>
      </c>
      <c r="O166" s="185"/>
      <c r="P166" s="185"/>
    </row>
    <row r="167" spans="1:16" s="186" customFormat="1">
      <c r="A167" s="17" t="s">
        <v>539</v>
      </c>
      <c r="B167" s="16" t="s">
        <v>281</v>
      </c>
      <c r="C167" s="18" t="s">
        <v>695</v>
      </c>
      <c r="D167" s="189">
        <v>61</v>
      </c>
      <c r="E167" s="18" t="s">
        <v>594</v>
      </c>
      <c r="F167" s="16" t="s">
        <v>693</v>
      </c>
      <c r="G167" s="40">
        <v>6</v>
      </c>
      <c r="H167" s="49" t="s">
        <v>71</v>
      </c>
      <c r="I167" s="229"/>
      <c r="J167" s="184" t="s">
        <v>585</v>
      </c>
      <c r="K167" s="54">
        <f t="shared" si="59"/>
        <v>0</v>
      </c>
      <c r="L167" s="54" t="s">
        <v>585</v>
      </c>
      <c r="M167" s="55">
        <f t="shared" si="55"/>
        <v>0</v>
      </c>
      <c r="N167" s="4" t="e">
        <f t="shared" si="57"/>
        <v>#DIV/0!</v>
      </c>
      <c r="O167" s="185"/>
      <c r="P167" s="185"/>
    </row>
    <row r="168" spans="1:16" s="186" customFormat="1">
      <c r="A168" s="17" t="s">
        <v>540</v>
      </c>
      <c r="B168" s="16" t="s">
        <v>281</v>
      </c>
      <c r="C168" s="18" t="s">
        <v>695</v>
      </c>
      <c r="D168" s="189">
        <v>84</v>
      </c>
      <c r="E168" s="18" t="s">
        <v>594</v>
      </c>
      <c r="F168" s="16" t="s">
        <v>649</v>
      </c>
      <c r="G168" s="40">
        <v>40</v>
      </c>
      <c r="H168" s="49" t="s">
        <v>71</v>
      </c>
      <c r="I168" s="229"/>
      <c r="J168" s="184" t="s">
        <v>585</v>
      </c>
      <c r="K168" s="54">
        <f t="shared" si="58"/>
        <v>0</v>
      </c>
      <c r="L168" s="54" t="s">
        <v>585</v>
      </c>
      <c r="M168" s="55">
        <f t="shared" si="55"/>
        <v>0</v>
      </c>
      <c r="N168" s="4" t="e">
        <f t="shared" si="57"/>
        <v>#DIV/0!</v>
      </c>
      <c r="O168" s="185"/>
      <c r="P168" s="185"/>
    </row>
    <row r="169" spans="1:16" s="186" customFormat="1">
      <c r="A169" s="17" t="s">
        <v>541</v>
      </c>
      <c r="B169" s="16" t="s">
        <v>281</v>
      </c>
      <c r="C169" s="18" t="s">
        <v>695</v>
      </c>
      <c r="D169" s="189">
        <v>84</v>
      </c>
      <c r="E169" s="18" t="s">
        <v>594</v>
      </c>
      <c r="F169" s="16" t="s">
        <v>650</v>
      </c>
      <c r="G169" s="40">
        <v>6</v>
      </c>
      <c r="H169" s="49" t="s">
        <v>71</v>
      </c>
      <c r="I169" s="229"/>
      <c r="J169" s="184" t="s">
        <v>585</v>
      </c>
      <c r="K169" s="54">
        <f t="shared" si="58"/>
        <v>0</v>
      </c>
      <c r="L169" s="54" t="s">
        <v>585</v>
      </c>
      <c r="M169" s="55">
        <f t="shared" si="55"/>
        <v>0</v>
      </c>
      <c r="N169" s="4" t="e">
        <f t="shared" si="57"/>
        <v>#DIV/0!</v>
      </c>
      <c r="O169" s="185"/>
      <c r="P169" s="185"/>
    </row>
    <row r="170" spans="1:16" s="186" customFormat="1" ht="21.75" customHeight="1">
      <c r="A170" s="17" t="s">
        <v>542</v>
      </c>
      <c r="B170" s="16" t="s">
        <v>281</v>
      </c>
      <c r="C170" s="18" t="s">
        <v>695</v>
      </c>
      <c r="D170" s="189">
        <v>61</v>
      </c>
      <c r="E170" s="18" t="s">
        <v>594</v>
      </c>
      <c r="F170" s="16" t="s">
        <v>679</v>
      </c>
      <c r="G170" s="40">
        <v>31</v>
      </c>
      <c r="H170" s="49" t="s">
        <v>71</v>
      </c>
      <c r="I170" s="229"/>
      <c r="J170" s="184" t="s">
        <v>585</v>
      </c>
      <c r="K170" s="54">
        <f t="shared" si="58"/>
        <v>0</v>
      </c>
      <c r="L170" s="54" t="s">
        <v>585</v>
      </c>
      <c r="M170" s="55">
        <f t="shared" si="55"/>
        <v>0</v>
      </c>
      <c r="N170" s="4" t="e">
        <f t="shared" si="57"/>
        <v>#DIV/0!</v>
      </c>
      <c r="O170" s="185"/>
      <c r="P170" s="185"/>
    </row>
    <row r="171" spans="1:16" s="186" customFormat="1" ht="25.5">
      <c r="A171" s="17" t="s">
        <v>543</v>
      </c>
      <c r="B171" s="16" t="s">
        <v>281</v>
      </c>
      <c r="C171" s="18" t="s">
        <v>695</v>
      </c>
      <c r="D171" s="189">
        <v>61</v>
      </c>
      <c r="E171" s="18" t="s">
        <v>594</v>
      </c>
      <c r="F171" s="16" t="s">
        <v>651</v>
      </c>
      <c r="G171" s="40">
        <v>6</v>
      </c>
      <c r="H171" s="49" t="s">
        <v>71</v>
      </c>
      <c r="I171" s="229"/>
      <c r="J171" s="184" t="s">
        <v>585</v>
      </c>
      <c r="K171" s="54">
        <f t="shared" si="58"/>
        <v>0</v>
      </c>
      <c r="L171" s="54" t="s">
        <v>585</v>
      </c>
      <c r="M171" s="55">
        <f t="shared" si="55"/>
        <v>0</v>
      </c>
      <c r="N171" s="4" t="e">
        <f t="shared" si="57"/>
        <v>#DIV/0!</v>
      </c>
      <c r="O171" s="185"/>
      <c r="P171" s="185"/>
    </row>
    <row r="172" spans="1:16" s="186" customFormat="1" ht="25.5">
      <c r="A172" s="17" t="s">
        <v>544</v>
      </c>
      <c r="B172" s="16" t="s">
        <v>281</v>
      </c>
      <c r="C172" s="18" t="s">
        <v>695</v>
      </c>
      <c r="D172" s="189">
        <v>61</v>
      </c>
      <c r="E172" s="18" t="s">
        <v>594</v>
      </c>
      <c r="F172" s="16" t="s">
        <v>652</v>
      </c>
      <c r="G172" s="40">
        <v>12</v>
      </c>
      <c r="H172" s="49" t="s">
        <v>71</v>
      </c>
      <c r="I172" s="229"/>
      <c r="J172" s="184" t="s">
        <v>585</v>
      </c>
      <c r="K172" s="54">
        <f t="shared" si="58"/>
        <v>0</v>
      </c>
      <c r="L172" s="54" t="s">
        <v>585</v>
      </c>
      <c r="M172" s="55">
        <f t="shared" si="55"/>
        <v>0</v>
      </c>
      <c r="N172" s="4" t="e">
        <f t="shared" si="57"/>
        <v>#DIV/0!</v>
      </c>
      <c r="O172" s="185"/>
      <c r="P172" s="185"/>
    </row>
    <row r="173" spans="1:16" s="186" customFormat="1">
      <c r="A173" s="17" t="s">
        <v>545</v>
      </c>
      <c r="B173" s="16" t="s">
        <v>281</v>
      </c>
      <c r="C173" s="18" t="s">
        <v>695</v>
      </c>
      <c r="D173" s="189">
        <v>61</v>
      </c>
      <c r="E173" s="18" t="s">
        <v>594</v>
      </c>
      <c r="F173" s="16" t="s">
        <v>653</v>
      </c>
      <c r="G173" s="40">
        <v>24</v>
      </c>
      <c r="H173" s="49" t="s">
        <v>71</v>
      </c>
      <c r="I173" s="229"/>
      <c r="J173" s="184" t="s">
        <v>585</v>
      </c>
      <c r="K173" s="54">
        <f t="shared" si="58"/>
        <v>0</v>
      </c>
      <c r="L173" s="54" t="s">
        <v>585</v>
      </c>
      <c r="M173" s="55">
        <f t="shared" si="55"/>
        <v>0</v>
      </c>
      <c r="N173" s="4" t="e">
        <f t="shared" si="57"/>
        <v>#DIV/0!</v>
      </c>
      <c r="O173" s="185"/>
      <c r="P173" s="185"/>
    </row>
    <row r="174" spans="1:16" s="186" customFormat="1">
      <c r="A174" s="17" t="s">
        <v>546</v>
      </c>
      <c r="B174" s="16" t="s">
        <v>281</v>
      </c>
      <c r="C174" s="18" t="s">
        <v>695</v>
      </c>
      <c r="D174" s="189">
        <v>80</v>
      </c>
      <c r="E174" s="18" t="s">
        <v>594</v>
      </c>
      <c r="F174" s="16" t="s">
        <v>690</v>
      </c>
      <c r="G174" s="40">
        <v>6</v>
      </c>
      <c r="H174" s="49" t="s">
        <v>71</v>
      </c>
      <c r="I174" s="229"/>
      <c r="J174" s="184" t="s">
        <v>585</v>
      </c>
      <c r="K174" s="54">
        <f t="shared" ref="K174:K176" si="60">TRUNC(I174*G174,2)</f>
        <v>0</v>
      </c>
      <c r="L174" s="54" t="s">
        <v>585</v>
      </c>
      <c r="M174" s="55">
        <f t="shared" si="55"/>
        <v>0</v>
      </c>
      <c r="N174" s="4" t="e">
        <f t="shared" si="57"/>
        <v>#DIV/0!</v>
      </c>
      <c r="O174" s="185"/>
      <c r="P174" s="185"/>
    </row>
    <row r="175" spans="1:16" s="186" customFormat="1">
      <c r="A175" s="17" t="s">
        <v>547</v>
      </c>
      <c r="B175" s="16" t="s">
        <v>281</v>
      </c>
      <c r="C175" s="18" t="s">
        <v>695</v>
      </c>
      <c r="D175" s="189">
        <v>80</v>
      </c>
      <c r="E175" s="18" t="s">
        <v>594</v>
      </c>
      <c r="F175" s="16" t="s">
        <v>691</v>
      </c>
      <c r="G175" s="40">
        <v>3</v>
      </c>
      <c r="H175" s="49" t="s">
        <v>71</v>
      </c>
      <c r="I175" s="229"/>
      <c r="J175" s="184" t="s">
        <v>585</v>
      </c>
      <c r="K175" s="54">
        <f t="shared" si="60"/>
        <v>0</v>
      </c>
      <c r="L175" s="54" t="s">
        <v>585</v>
      </c>
      <c r="M175" s="55">
        <f t="shared" si="55"/>
        <v>0</v>
      </c>
      <c r="N175" s="4" t="e">
        <f t="shared" si="57"/>
        <v>#DIV/0!</v>
      </c>
      <c r="O175" s="185"/>
      <c r="P175" s="185"/>
    </row>
    <row r="176" spans="1:16" s="186" customFormat="1">
      <c r="A176" s="17" t="s">
        <v>548</v>
      </c>
      <c r="B176" s="16" t="s">
        <v>281</v>
      </c>
      <c r="C176" s="18" t="s">
        <v>695</v>
      </c>
      <c r="D176" s="189">
        <v>81</v>
      </c>
      <c r="E176" s="18" t="s">
        <v>594</v>
      </c>
      <c r="F176" s="16" t="s">
        <v>680</v>
      </c>
      <c r="G176" s="40">
        <v>11</v>
      </c>
      <c r="H176" s="49" t="s">
        <v>71</v>
      </c>
      <c r="I176" s="229"/>
      <c r="J176" s="184" t="s">
        <v>585</v>
      </c>
      <c r="K176" s="54">
        <f t="shared" si="60"/>
        <v>0</v>
      </c>
      <c r="L176" s="54" t="s">
        <v>585</v>
      </c>
      <c r="M176" s="55">
        <f t="shared" si="55"/>
        <v>0</v>
      </c>
      <c r="N176" s="4" t="e">
        <f t="shared" si="57"/>
        <v>#DIV/0!</v>
      </c>
      <c r="O176" s="185"/>
      <c r="P176" s="185"/>
    </row>
    <row r="177" spans="1:16" s="3" customFormat="1">
      <c r="A177" s="15" t="s">
        <v>682</v>
      </c>
      <c r="B177" s="12"/>
      <c r="C177" s="12"/>
      <c r="D177" s="13"/>
      <c r="E177" s="13"/>
      <c r="F177" s="12" t="s">
        <v>87</v>
      </c>
      <c r="G177" s="14"/>
      <c r="H177" s="49"/>
      <c r="I177" s="53"/>
      <c r="J177" s="53"/>
      <c r="K177" s="51">
        <f>K178+K199+K209+K216</f>
        <v>0</v>
      </c>
      <c r="L177" s="51">
        <f>L178+L199+L209+L216</f>
        <v>0</v>
      </c>
      <c r="M177" s="52">
        <f>M178+M199+M209+M216</f>
        <v>0</v>
      </c>
      <c r="N177" s="37" t="e">
        <f>N178+N199+N209+N216</f>
        <v>#DIV/0!</v>
      </c>
      <c r="O177" s="2"/>
      <c r="P177" s="2"/>
    </row>
    <row r="178" spans="1:16" s="3" customFormat="1">
      <c r="A178" s="15" t="s">
        <v>683</v>
      </c>
      <c r="B178" s="12"/>
      <c r="C178" s="12"/>
      <c r="D178" s="13"/>
      <c r="E178" s="13"/>
      <c r="F178" s="12" t="s">
        <v>88</v>
      </c>
      <c r="G178" s="14"/>
      <c r="H178" s="49"/>
      <c r="I178" s="53"/>
      <c r="J178" s="53"/>
      <c r="K178" s="51">
        <f>SUBTOTAL(9,K179:K198)</f>
        <v>0</v>
      </c>
      <c r="L178" s="51">
        <f>SUBTOTAL(9,L179:L198)</f>
        <v>0</v>
      </c>
      <c r="M178" s="52">
        <f>SUBTOTAL(9,M179:M198)</f>
        <v>0</v>
      </c>
      <c r="N178" s="4" t="e">
        <f t="shared" ref="N178:N220" si="61">M178/$M$647*100</f>
        <v>#DIV/0!</v>
      </c>
      <c r="O178" s="2"/>
      <c r="P178" s="2"/>
    </row>
    <row r="179" spans="1:16" s="2" customFormat="1">
      <c r="A179" s="17" t="s">
        <v>471</v>
      </c>
      <c r="B179" s="16" t="s">
        <v>12</v>
      </c>
      <c r="C179" s="16" t="s">
        <v>11</v>
      </c>
      <c r="D179" s="18">
        <v>10608</v>
      </c>
      <c r="E179" s="18" t="s">
        <v>594</v>
      </c>
      <c r="F179" s="19" t="s">
        <v>89</v>
      </c>
      <c r="G179" s="14">
        <v>10</v>
      </c>
      <c r="H179" s="49" t="s">
        <v>16</v>
      </c>
      <c r="I179" s="229"/>
      <c r="J179" s="229"/>
      <c r="K179" s="54">
        <f t="shared" ref="K179:K198" si="62">TRUNC(I179*G179,2)</f>
        <v>0</v>
      </c>
      <c r="L179" s="54">
        <f t="shared" ref="L179:L198" si="63">TRUNC(J179*G179,2)</f>
        <v>0</v>
      </c>
      <c r="M179" s="55">
        <f>L179+K179</f>
        <v>0</v>
      </c>
      <c r="N179" s="4" t="e">
        <f t="shared" si="61"/>
        <v>#DIV/0!</v>
      </c>
    </row>
    <row r="180" spans="1:16" s="2" customFormat="1">
      <c r="A180" s="17" t="s">
        <v>472</v>
      </c>
      <c r="B180" s="16" t="s">
        <v>12</v>
      </c>
      <c r="C180" s="16" t="s">
        <v>11</v>
      </c>
      <c r="D180" s="18" t="e">
        <f>#REF!</f>
        <v>#REF!</v>
      </c>
      <c r="E180" s="18" t="s">
        <v>594</v>
      </c>
      <c r="F180" s="19" t="s">
        <v>654</v>
      </c>
      <c r="G180" s="40">
        <v>1</v>
      </c>
      <c r="H180" s="49" t="s">
        <v>16</v>
      </c>
      <c r="I180" s="229"/>
      <c r="J180" s="229"/>
      <c r="K180" s="54">
        <f t="shared" ref="K180:K181" si="64">TRUNC(I180*G180,2)</f>
        <v>0</v>
      </c>
      <c r="L180" s="54">
        <f t="shared" ref="L180:L181" si="65">TRUNC(J180*G180,2)</f>
        <v>0</v>
      </c>
      <c r="M180" s="55">
        <f>L180+K180</f>
        <v>0</v>
      </c>
      <c r="N180" s="4" t="e">
        <f t="shared" si="61"/>
        <v>#DIV/0!</v>
      </c>
    </row>
    <row r="181" spans="1:16" s="2" customFormat="1">
      <c r="A181" s="17" t="s">
        <v>473</v>
      </c>
      <c r="B181" s="16" t="s">
        <v>12</v>
      </c>
      <c r="C181" s="16" t="s">
        <v>11</v>
      </c>
      <c r="D181" s="18" t="e">
        <f>#REF!</f>
        <v>#REF!</v>
      </c>
      <c r="E181" s="18" t="s">
        <v>594</v>
      </c>
      <c r="F181" s="19" t="s">
        <v>655</v>
      </c>
      <c r="G181" s="40">
        <v>1</v>
      </c>
      <c r="H181" s="49" t="s">
        <v>16</v>
      </c>
      <c r="I181" s="229"/>
      <c r="J181" s="229"/>
      <c r="K181" s="54">
        <f t="shared" si="64"/>
        <v>0</v>
      </c>
      <c r="L181" s="54">
        <f t="shared" si="65"/>
        <v>0</v>
      </c>
      <c r="M181" s="55">
        <f>L181+K181</f>
        <v>0</v>
      </c>
      <c r="N181" s="4" t="e">
        <f t="shared" si="61"/>
        <v>#DIV/0!</v>
      </c>
    </row>
    <row r="182" spans="1:16" s="2" customFormat="1">
      <c r="A182" s="17" t="s">
        <v>480</v>
      </c>
      <c r="B182" s="16" t="s">
        <v>12</v>
      </c>
      <c r="C182" s="16" t="s">
        <v>14</v>
      </c>
      <c r="D182" s="18">
        <v>3708</v>
      </c>
      <c r="E182" s="18" t="s">
        <v>593</v>
      </c>
      <c r="F182" s="19" t="s">
        <v>90</v>
      </c>
      <c r="G182" s="14">
        <v>5</v>
      </c>
      <c r="H182" s="49" t="s">
        <v>16</v>
      </c>
      <c r="I182" s="229"/>
      <c r="J182" s="229"/>
      <c r="K182" s="54">
        <f t="shared" si="62"/>
        <v>0</v>
      </c>
      <c r="L182" s="54">
        <f t="shared" si="63"/>
        <v>0</v>
      </c>
      <c r="M182" s="55">
        <f>L182+K182</f>
        <v>0</v>
      </c>
      <c r="N182" s="4" t="e">
        <f t="shared" si="61"/>
        <v>#DIV/0!</v>
      </c>
    </row>
    <row r="183" spans="1:16" s="2" customFormat="1">
      <c r="A183" s="17" t="s">
        <v>481</v>
      </c>
      <c r="B183" s="16" t="s">
        <v>281</v>
      </c>
      <c r="C183" s="18" t="s">
        <v>695</v>
      </c>
      <c r="D183" s="18">
        <v>76</v>
      </c>
      <c r="E183" s="18" t="s">
        <v>594</v>
      </c>
      <c r="F183" s="19" t="s">
        <v>656</v>
      </c>
      <c r="G183" s="40">
        <v>1</v>
      </c>
      <c r="H183" s="49" t="s">
        <v>16</v>
      </c>
      <c r="I183" s="229"/>
      <c r="J183" s="53" t="s">
        <v>585</v>
      </c>
      <c r="K183" s="54">
        <f t="shared" ref="K183:K192" si="66">TRUNC(I183*G183,2)</f>
        <v>0</v>
      </c>
      <c r="L183" s="50" t="s">
        <v>585</v>
      </c>
      <c r="M183" s="55">
        <f t="shared" ref="M183:M192" si="67">K183</f>
        <v>0</v>
      </c>
      <c r="N183" s="4" t="e">
        <f t="shared" si="61"/>
        <v>#DIV/0!</v>
      </c>
    </row>
    <row r="184" spans="1:16" s="2" customFormat="1">
      <c r="A184" s="17" t="s">
        <v>482</v>
      </c>
      <c r="B184" s="16" t="s">
        <v>281</v>
      </c>
      <c r="C184" s="18" t="s">
        <v>695</v>
      </c>
      <c r="D184" s="18">
        <v>76</v>
      </c>
      <c r="E184" s="18" t="s">
        <v>594</v>
      </c>
      <c r="F184" s="19" t="s">
        <v>657</v>
      </c>
      <c r="G184" s="40">
        <v>1</v>
      </c>
      <c r="H184" s="49" t="s">
        <v>16</v>
      </c>
      <c r="I184" s="229"/>
      <c r="J184" s="53" t="s">
        <v>585</v>
      </c>
      <c r="K184" s="54">
        <f t="shared" si="66"/>
        <v>0</v>
      </c>
      <c r="L184" s="50" t="s">
        <v>585</v>
      </c>
      <c r="M184" s="55">
        <f t="shared" si="67"/>
        <v>0</v>
      </c>
      <c r="N184" s="4" t="e">
        <f t="shared" si="61"/>
        <v>#DIV/0!</v>
      </c>
    </row>
    <row r="185" spans="1:16" s="2" customFormat="1">
      <c r="A185" s="17" t="s">
        <v>483</v>
      </c>
      <c r="B185" s="16" t="s">
        <v>281</v>
      </c>
      <c r="C185" s="18" t="s">
        <v>695</v>
      </c>
      <c r="D185" s="18">
        <v>76</v>
      </c>
      <c r="E185" s="18" t="s">
        <v>594</v>
      </c>
      <c r="F185" s="19" t="s">
        <v>658</v>
      </c>
      <c r="G185" s="40">
        <v>1</v>
      </c>
      <c r="H185" s="49" t="s">
        <v>16</v>
      </c>
      <c r="I185" s="229"/>
      <c r="J185" s="53" t="s">
        <v>585</v>
      </c>
      <c r="K185" s="54">
        <f t="shared" si="66"/>
        <v>0</v>
      </c>
      <c r="L185" s="50" t="s">
        <v>585</v>
      </c>
      <c r="M185" s="55">
        <f t="shared" si="67"/>
        <v>0</v>
      </c>
      <c r="N185" s="4" t="e">
        <f t="shared" si="61"/>
        <v>#DIV/0!</v>
      </c>
    </row>
    <row r="186" spans="1:16" s="2" customFormat="1">
      <c r="A186" s="17" t="s">
        <v>484</v>
      </c>
      <c r="B186" s="16" t="s">
        <v>281</v>
      </c>
      <c r="C186" s="18" t="s">
        <v>695</v>
      </c>
      <c r="D186" s="18">
        <v>76</v>
      </c>
      <c r="E186" s="18" t="s">
        <v>594</v>
      </c>
      <c r="F186" s="19" t="s">
        <v>659</v>
      </c>
      <c r="G186" s="40">
        <v>1</v>
      </c>
      <c r="H186" s="49" t="s">
        <v>16</v>
      </c>
      <c r="I186" s="229"/>
      <c r="J186" s="53" t="s">
        <v>585</v>
      </c>
      <c r="K186" s="54">
        <f t="shared" si="66"/>
        <v>0</v>
      </c>
      <c r="L186" s="50" t="s">
        <v>585</v>
      </c>
      <c r="M186" s="55">
        <f t="shared" si="67"/>
        <v>0</v>
      </c>
      <c r="N186" s="4" t="e">
        <f t="shared" si="61"/>
        <v>#DIV/0!</v>
      </c>
    </row>
    <row r="187" spans="1:16" s="2" customFormat="1">
      <c r="A187" s="17" t="s">
        <v>485</v>
      </c>
      <c r="B187" s="16" t="s">
        <v>281</v>
      </c>
      <c r="C187" s="18" t="s">
        <v>695</v>
      </c>
      <c r="D187" s="18">
        <v>76</v>
      </c>
      <c r="E187" s="18" t="s">
        <v>594</v>
      </c>
      <c r="F187" s="19" t="s">
        <v>660</v>
      </c>
      <c r="G187" s="40">
        <v>1</v>
      </c>
      <c r="H187" s="49" t="s">
        <v>16</v>
      </c>
      <c r="I187" s="229"/>
      <c r="J187" s="53" t="s">
        <v>585</v>
      </c>
      <c r="K187" s="54">
        <f t="shared" si="66"/>
        <v>0</v>
      </c>
      <c r="L187" s="50" t="s">
        <v>585</v>
      </c>
      <c r="M187" s="55">
        <f t="shared" si="67"/>
        <v>0</v>
      </c>
      <c r="N187" s="4" t="e">
        <f t="shared" si="61"/>
        <v>#DIV/0!</v>
      </c>
    </row>
    <row r="188" spans="1:16" s="2" customFormat="1">
      <c r="A188" s="17" t="s">
        <v>486</v>
      </c>
      <c r="B188" s="16" t="s">
        <v>281</v>
      </c>
      <c r="C188" s="18" t="s">
        <v>695</v>
      </c>
      <c r="D188" s="18">
        <v>76</v>
      </c>
      <c r="E188" s="18" t="s">
        <v>594</v>
      </c>
      <c r="F188" s="19" t="s">
        <v>661</v>
      </c>
      <c r="G188" s="40">
        <v>1</v>
      </c>
      <c r="H188" s="49" t="s">
        <v>16</v>
      </c>
      <c r="I188" s="229"/>
      <c r="J188" s="53" t="s">
        <v>585</v>
      </c>
      <c r="K188" s="54">
        <f t="shared" si="66"/>
        <v>0</v>
      </c>
      <c r="L188" s="50" t="s">
        <v>585</v>
      </c>
      <c r="M188" s="55">
        <f t="shared" si="67"/>
        <v>0</v>
      </c>
      <c r="N188" s="4" t="e">
        <f t="shared" si="61"/>
        <v>#DIV/0!</v>
      </c>
    </row>
    <row r="189" spans="1:16" s="2" customFormat="1">
      <c r="A189" s="17" t="s">
        <v>487</v>
      </c>
      <c r="B189" s="16" t="s">
        <v>281</v>
      </c>
      <c r="C189" s="18" t="s">
        <v>695</v>
      </c>
      <c r="D189" s="18">
        <v>67</v>
      </c>
      <c r="E189" s="18" t="s">
        <v>594</v>
      </c>
      <c r="F189" s="19" t="s">
        <v>662</v>
      </c>
      <c r="G189" s="40">
        <v>1</v>
      </c>
      <c r="H189" s="49" t="s">
        <v>16</v>
      </c>
      <c r="I189" s="229"/>
      <c r="J189" s="53" t="s">
        <v>585</v>
      </c>
      <c r="K189" s="54">
        <f t="shared" si="66"/>
        <v>0</v>
      </c>
      <c r="L189" s="50" t="s">
        <v>585</v>
      </c>
      <c r="M189" s="55">
        <f t="shared" si="67"/>
        <v>0</v>
      </c>
      <c r="N189" s="4" t="e">
        <f t="shared" si="61"/>
        <v>#DIV/0!</v>
      </c>
    </row>
    <row r="190" spans="1:16" s="2" customFormat="1">
      <c r="A190" s="17" t="s">
        <v>488</v>
      </c>
      <c r="B190" s="16" t="s">
        <v>281</v>
      </c>
      <c r="C190" s="18" t="s">
        <v>695</v>
      </c>
      <c r="D190" s="18">
        <v>67</v>
      </c>
      <c r="E190" s="18" t="s">
        <v>594</v>
      </c>
      <c r="F190" s="19" t="s">
        <v>663</v>
      </c>
      <c r="G190" s="40">
        <v>1</v>
      </c>
      <c r="H190" s="49" t="s">
        <v>16</v>
      </c>
      <c r="I190" s="229"/>
      <c r="J190" s="53" t="s">
        <v>585</v>
      </c>
      <c r="K190" s="54">
        <f t="shared" si="66"/>
        <v>0</v>
      </c>
      <c r="L190" s="50" t="s">
        <v>585</v>
      </c>
      <c r="M190" s="55">
        <f t="shared" si="67"/>
        <v>0</v>
      </c>
      <c r="N190" s="4" t="e">
        <f t="shared" si="61"/>
        <v>#DIV/0!</v>
      </c>
    </row>
    <row r="191" spans="1:16" s="2" customFormat="1">
      <c r="A191" s="17" t="s">
        <v>489</v>
      </c>
      <c r="B191" s="16" t="s">
        <v>281</v>
      </c>
      <c r="C191" s="18" t="s">
        <v>695</v>
      </c>
      <c r="D191" s="18">
        <v>76</v>
      </c>
      <c r="E191" s="18" t="s">
        <v>594</v>
      </c>
      <c r="F191" s="19" t="s">
        <v>664</v>
      </c>
      <c r="G191" s="40">
        <v>1</v>
      </c>
      <c r="H191" s="49" t="s">
        <v>16</v>
      </c>
      <c r="I191" s="229"/>
      <c r="J191" s="53" t="s">
        <v>585</v>
      </c>
      <c r="K191" s="54">
        <f t="shared" si="66"/>
        <v>0</v>
      </c>
      <c r="L191" s="50" t="s">
        <v>585</v>
      </c>
      <c r="M191" s="55">
        <f t="shared" si="67"/>
        <v>0</v>
      </c>
      <c r="N191" s="4" t="e">
        <f t="shared" si="61"/>
        <v>#DIV/0!</v>
      </c>
    </row>
    <row r="192" spans="1:16" s="2" customFormat="1">
      <c r="A192" s="17" t="s">
        <v>490</v>
      </c>
      <c r="B192" s="16" t="s">
        <v>281</v>
      </c>
      <c r="C192" s="18" t="s">
        <v>695</v>
      </c>
      <c r="D192" s="18">
        <v>76</v>
      </c>
      <c r="E192" s="18" t="s">
        <v>594</v>
      </c>
      <c r="F192" s="19" t="s">
        <v>665</v>
      </c>
      <c r="G192" s="40">
        <v>1</v>
      </c>
      <c r="H192" s="49" t="s">
        <v>16</v>
      </c>
      <c r="I192" s="229"/>
      <c r="J192" s="53" t="s">
        <v>585</v>
      </c>
      <c r="K192" s="54">
        <f t="shared" si="66"/>
        <v>0</v>
      </c>
      <c r="L192" s="50" t="s">
        <v>585</v>
      </c>
      <c r="M192" s="55">
        <f t="shared" si="67"/>
        <v>0</v>
      </c>
      <c r="N192" s="4" t="e">
        <f t="shared" si="61"/>
        <v>#DIV/0!</v>
      </c>
    </row>
    <row r="193" spans="1:16" s="2" customFormat="1">
      <c r="A193" s="17" t="s">
        <v>491</v>
      </c>
      <c r="B193" s="16" t="s">
        <v>12</v>
      </c>
      <c r="C193" s="16" t="s">
        <v>11</v>
      </c>
      <c r="D193" s="18">
        <v>10609</v>
      </c>
      <c r="E193" s="18" t="s">
        <v>594</v>
      </c>
      <c r="F193" s="19" t="s">
        <v>192</v>
      </c>
      <c r="G193" s="14">
        <v>2</v>
      </c>
      <c r="H193" s="49" t="s">
        <v>16</v>
      </c>
      <c r="I193" s="229"/>
      <c r="J193" s="229"/>
      <c r="K193" s="54">
        <f t="shared" si="62"/>
        <v>0</v>
      </c>
      <c r="L193" s="54">
        <f t="shared" si="63"/>
        <v>0</v>
      </c>
      <c r="M193" s="55">
        <f t="shared" ref="M193:M198" si="68">L193+K193</f>
        <v>0</v>
      </c>
      <c r="N193" s="4" t="e">
        <f t="shared" si="61"/>
        <v>#DIV/0!</v>
      </c>
    </row>
    <row r="194" spans="1:16" s="2" customFormat="1">
      <c r="A194" s="17" t="s">
        <v>492</v>
      </c>
      <c r="B194" s="16" t="s">
        <v>12</v>
      </c>
      <c r="C194" s="16" t="s">
        <v>13</v>
      </c>
      <c r="D194" s="18">
        <v>86914</v>
      </c>
      <c r="E194" s="18" t="s">
        <v>593</v>
      </c>
      <c r="F194" s="19" t="s">
        <v>91</v>
      </c>
      <c r="G194" s="14">
        <v>1</v>
      </c>
      <c r="H194" s="49" t="s">
        <v>71</v>
      </c>
      <c r="I194" s="229"/>
      <c r="J194" s="229"/>
      <c r="K194" s="54">
        <f t="shared" si="62"/>
        <v>0</v>
      </c>
      <c r="L194" s="54">
        <f t="shared" si="63"/>
        <v>0</v>
      </c>
      <c r="M194" s="55">
        <f t="shared" si="68"/>
        <v>0</v>
      </c>
      <c r="N194" s="4" t="e">
        <f t="shared" si="61"/>
        <v>#DIV/0!</v>
      </c>
    </row>
    <row r="195" spans="1:16" s="2" customFormat="1">
      <c r="A195" s="17" t="s">
        <v>493</v>
      </c>
      <c r="B195" s="16" t="s">
        <v>12</v>
      </c>
      <c r="C195" s="16" t="s">
        <v>11</v>
      </c>
      <c r="D195" s="18" t="e">
        <f>#REF!</f>
        <v>#REF!</v>
      </c>
      <c r="E195" s="18" t="s">
        <v>594</v>
      </c>
      <c r="F195" s="39" t="s">
        <v>92</v>
      </c>
      <c r="G195" s="14">
        <v>10</v>
      </c>
      <c r="H195" s="49" t="s">
        <v>71</v>
      </c>
      <c r="I195" s="229"/>
      <c r="J195" s="229"/>
      <c r="K195" s="54">
        <f t="shared" si="62"/>
        <v>0</v>
      </c>
      <c r="L195" s="54">
        <f t="shared" si="63"/>
        <v>0</v>
      </c>
      <c r="M195" s="55">
        <f t="shared" si="68"/>
        <v>0</v>
      </c>
      <c r="N195" s="4" t="e">
        <f t="shared" si="61"/>
        <v>#DIV/0!</v>
      </c>
    </row>
    <row r="196" spans="1:16" s="2" customFormat="1">
      <c r="A196" s="17" t="s">
        <v>494</v>
      </c>
      <c r="B196" s="16" t="s">
        <v>12</v>
      </c>
      <c r="C196" s="16" t="s">
        <v>11</v>
      </c>
      <c r="D196" s="18" t="e">
        <f>#REF!</f>
        <v>#REF!</v>
      </c>
      <c r="E196" s="18" t="s">
        <v>594</v>
      </c>
      <c r="F196" s="39" t="s">
        <v>93</v>
      </c>
      <c r="G196" s="14">
        <v>1</v>
      </c>
      <c r="H196" s="49" t="s">
        <v>71</v>
      </c>
      <c r="I196" s="229"/>
      <c r="J196" s="229"/>
      <c r="K196" s="54">
        <f t="shared" si="62"/>
        <v>0</v>
      </c>
      <c r="L196" s="54">
        <f t="shared" si="63"/>
        <v>0</v>
      </c>
      <c r="M196" s="55">
        <f t="shared" si="68"/>
        <v>0</v>
      </c>
      <c r="N196" s="4" t="e">
        <f t="shared" si="61"/>
        <v>#DIV/0!</v>
      </c>
    </row>
    <row r="197" spans="1:16" s="2" customFormat="1">
      <c r="A197" s="17" t="s">
        <v>519</v>
      </c>
      <c r="B197" s="16" t="s">
        <v>12</v>
      </c>
      <c r="C197" s="16" t="s">
        <v>11</v>
      </c>
      <c r="D197" s="18" t="e">
        <f>#REF!</f>
        <v>#REF!</v>
      </c>
      <c r="E197" s="18" t="s">
        <v>594</v>
      </c>
      <c r="F197" s="19" t="s">
        <v>666</v>
      </c>
      <c r="G197" s="40">
        <v>9</v>
      </c>
      <c r="H197" s="49" t="s">
        <v>16</v>
      </c>
      <c r="I197" s="229"/>
      <c r="J197" s="229"/>
      <c r="K197" s="54">
        <f t="shared" ref="K197" si="69">TRUNC(I197*G197,2)</f>
        <v>0</v>
      </c>
      <c r="L197" s="54">
        <f t="shared" ref="L197" si="70">TRUNC(J197*G197,2)</f>
        <v>0</v>
      </c>
      <c r="M197" s="55">
        <f t="shared" si="68"/>
        <v>0</v>
      </c>
      <c r="N197" s="4" t="e">
        <f t="shared" si="61"/>
        <v>#DIV/0!</v>
      </c>
    </row>
    <row r="198" spans="1:16" s="2" customFormat="1">
      <c r="A198" s="17" t="s">
        <v>520</v>
      </c>
      <c r="B198" s="16" t="s">
        <v>12</v>
      </c>
      <c r="C198" s="16" t="s">
        <v>11</v>
      </c>
      <c r="D198" s="18" t="e">
        <f>#REF!</f>
        <v>#REF!</v>
      </c>
      <c r="E198" s="18" t="s">
        <v>594</v>
      </c>
      <c r="F198" s="39" t="s">
        <v>94</v>
      </c>
      <c r="G198" s="14">
        <v>6</v>
      </c>
      <c r="H198" s="49" t="s">
        <v>71</v>
      </c>
      <c r="I198" s="229"/>
      <c r="J198" s="229"/>
      <c r="K198" s="54">
        <f t="shared" si="62"/>
        <v>0</v>
      </c>
      <c r="L198" s="54">
        <f t="shared" si="63"/>
        <v>0</v>
      </c>
      <c r="M198" s="55">
        <f t="shared" si="68"/>
        <v>0</v>
      </c>
      <c r="N198" s="4" t="e">
        <f t="shared" si="61"/>
        <v>#DIV/0!</v>
      </c>
    </row>
    <row r="199" spans="1:16" s="3" customFormat="1">
      <c r="A199" s="15" t="s">
        <v>684</v>
      </c>
      <c r="B199" s="12"/>
      <c r="C199" s="12"/>
      <c r="D199" s="13"/>
      <c r="E199" s="13"/>
      <c r="F199" s="87" t="s">
        <v>95</v>
      </c>
      <c r="G199" s="14"/>
      <c r="H199" s="49"/>
      <c r="I199" s="53"/>
      <c r="J199" s="53"/>
      <c r="K199" s="51">
        <f>SUBTOTAL(9,K200:K208)</f>
        <v>0</v>
      </c>
      <c r="L199" s="51">
        <f>SUBTOTAL(9,L200:L204)</f>
        <v>0</v>
      </c>
      <c r="M199" s="52">
        <f>SUBTOTAL(9,M200:M208)</f>
        <v>0</v>
      </c>
      <c r="N199" s="4" t="e">
        <f t="shared" si="61"/>
        <v>#DIV/0!</v>
      </c>
      <c r="O199" s="2"/>
      <c r="P199" s="2"/>
    </row>
    <row r="200" spans="1:16" s="2" customFormat="1">
      <c r="A200" s="17" t="s">
        <v>471</v>
      </c>
      <c r="B200" s="16" t="s">
        <v>12</v>
      </c>
      <c r="C200" s="16" t="s">
        <v>11</v>
      </c>
      <c r="D200" s="18" t="e">
        <f>#REF!</f>
        <v>#REF!</v>
      </c>
      <c r="E200" s="18" t="s">
        <v>593</v>
      </c>
      <c r="F200" s="39" t="s">
        <v>96</v>
      </c>
      <c r="G200" s="14">
        <v>1</v>
      </c>
      <c r="H200" s="49" t="s">
        <v>71</v>
      </c>
      <c r="I200" s="229"/>
      <c r="J200" s="229"/>
      <c r="K200" s="54">
        <f t="shared" ref="K200:K208" si="71">TRUNC(I200*G200,2)</f>
        <v>0</v>
      </c>
      <c r="L200" s="54">
        <f t="shared" ref="L200" si="72">TRUNC(J200*G200,2)</f>
        <v>0</v>
      </c>
      <c r="M200" s="55">
        <f>L200+K200</f>
        <v>0</v>
      </c>
      <c r="N200" s="4" t="e">
        <f t="shared" si="61"/>
        <v>#DIV/0!</v>
      </c>
    </row>
    <row r="201" spans="1:16" s="2" customFormat="1" ht="25.5">
      <c r="A201" s="17" t="s">
        <v>472</v>
      </c>
      <c r="B201" s="16" t="s">
        <v>12</v>
      </c>
      <c r="C201" s="16" t="s">
        <v>13</v>
      </c>
      <c r="D201" s="18">
        <v>86921</v>
      </c>
      <c r="E201" s="18" t="s">
        <v>593</v>
      </c>
      <c r="F201" s="39" t="s">
        <v>193</v>
      </c>
      <c r="G201" s="14">
        <v>1</v>
      </c>
      <c r="H201" s="49" t="s">
        <v>71</v>
      </c>
      <c r="I201" s="229"/>
      <c r="J201" s="229"/>
      <c r="K201" s="54">
        <f>TRUNC(I201*G201,2)</f>
        <v>0</v>
      </c>
      <c r="L201" s="54">
        <f>TRUNC(J201*G201,2)</f>
        <v>0</v>
      </c>
      <c r="M201" s="55">
        <f>L201+K201</f>
        <v>0</v>
      </c>
      <c r="N201" s="4" t="e">
        <f t="shared" si="61"/>
        <v>#DIV/0!</v>
      </c>
    </row>
    <row r="202" spans="1:16" s="2" customFormat="1">
      <c r="A202" s="17" t="s">
        <v>473</v>
      </c>
      <c r="B202" s="16" t="s">
        <v>281</v>
      </c>
      <c r="C202" s="16" t="s">
        <v>11</v>
      </c>
      <c r="D202" s="18">
        <v>10641</v>
      </c>
      <c r="E202" s="18" t="s">
        <v>594</v>
      </c>
      <c r="F202" s="39" t="s">
        <v>667</v>
      </c>
      <c r="G202" s="40">
        <v>1</v>
      </c>
      <c r="H202" s="49" t="s">
        <v>71</v>
      </c>
      <c r="I202" s="229"/>
      <c r="J202" s="229"/>
      <c r="K202" s="54">
        <f>TRUNC(I202*G202,2)</f>
        <v>0</v>
      </c>
      <c r="L202" s="54">
        <f>TRUNC(J202*G202,2)</f>
        <v>0</v>
      </c>
      <c r="M202" s="55">
        <f>L202+K202</f>
        <v>0</v>
      </c>
      <c r="N202" s="4" t="e">
        <f t="shared" si="61"/>
        <v>#DIV/0!</v>
      </c>
    </row>
    <row r="203" spans="1:16" s="2" customFormat="1">
      <c r="A203" s="17" t="s">
        <v>480</v>
      </c>
      <c r="B203" s="16" t="s">
        <v>12</v>
      </c>
      <c r="C203" s="16" t="s">
        <v>11</v>
      </c>
      <c r="D203" s="18">
        <v>10629</v>
      </c>
      <c r="E203" s="18" t="s">
        <v>594</v>
      </c>
      <c r="F203" s="39" t="s">
        <v>668</v>
      </c>
      <c r="G203" s="40">
        <v>1</v>
      </c>
      <c r="H203" s="49" t="s">
        <v>71</v>
      </c>
      <c r="I203" s="229"/>
      <c r="J203" s="229"/>
      <c r="K203" s="54">
        <f>TRUNC(I203*G203,2)</f>
        <v>0</v>
      </c>
      <c r="L203" s="54">
        <f>TRUNC(J203*G203,2)</f>
        <v>0</v>
      </c>
      <c r="M203" s="55">
        <f>L203+K203</f>
        <v>0</v>
      </c>
      <c r="N203" s="4" t="e">
        <f t="shared" si="61"/>
        <v>#DIV/0!</v>
      </c>
    </row>
    <row r="204" spans="1:16" s="2" customFormat="1">
      <c r="A204" s="17" t="s">
        <v>481</v>
      </c>
      <c r="B204" s="16" t="s">
        <v>281</v>
      </c>
      <c r="C204" s="18" t="s">
        <v>695</v>
      </c>
      <c r="D204" s="18">
        <v>50</v>
      </c>
      <c r="E204" s="18" t="s">
        <v>594</v>
      </c>
      <c r="F204" s="19" t="s">
        <v>641</v>
      </c>
      <c r="G204" s="40">
        <v>1</v>
      </c>
      <c r="H204" s="49" t="s">
        <v>71</v>
      </c>
      <c r="I204" s="229"/>
      <c r="J204" s="53" t="s">
        <v>585</v>
      </c>
      <c r="K204" s="54">
        <f t="shared" si="71"/>
        <v>0</v>
      </c>
      <c r="L204" s="54" t="s">
        <v>585</v>
      </c>
      <c r="M204" s="55">
        <f>K204</f>
        <v>0</v>
      </c>
      <c r="N204" s="4" t="e">
        <f t="shared" si="61"/>
        <v>#DIV/0!</v>
      </c>
    </row>
    <row r="205" spans="1:16" s="186" customFormat="1">
      <c r="A205" s="17" t="s">
        <v>482</v>
      </c>
      <c r="B205" s="16" t="s">
        <v>281</v>
      </c>
      <c r="C205" s="18" t="s">
        <v>695</v>
      </c>
      <c r="D205" s="18">
        <v>50</v>
      </c>
      <c r="E205" s="18" t="s">
        <v>594</v>
      </c>
      <c r="F205" s="19" t="s">
        <v>642</v>
      </c>
      <c r="G205" s="40">
        <v>1</v>
      </c>
      <c r="H205" s="49" t="s">
        <v>71</v>
      </c>
      <c r="I205" s="229"/>
      <c r="J205" s="53" t="s">
        <v>585</v>
      </c>
      <c r="K205" s="54">
        <f t="shared" si="71"/>
        <v>0</v>
      </c>
      <c r="L205" s="54" t="s">
        <v>585</v>
      </c>
      <c r="M205" s="55">
        <f>K205</f>
        <v>0</v>
      </c>
      <c r="N205" s="4" t="e">
        <f t="shared" si="61"/>
        <v>#DIV/0!</v>
      </c>
      <c r="O205" s="185"/>
      <c r="P205" s="185"/>
    </row>
    <row r="206" spans="1:16" s="186" customFormat="1">
      <c r="A206" s="17" t="s">
        <v>483</v>
      </c>
      <c r="B206" s="16" t="s">
        <v>281</v>
      </c>
      <c r="C206" s="18" t="s">
        <v>695</v>
      </c>
      <c r="D206" s="18">
        <v>50</v>
      </c>
      <c r="E206" s="18" t="s">
        <v>594</v>
      </c>
      <c r="F206" s="19" t="s">
        <v>643</v>
      </c>
      <c r="G206" s="40">
        <v>1</v>
      </c>
      <c r="H206" s="49" t="s">
        <v>71</v>
      </c>
      <c r="I206" s="229"/>
      <c r="J206" s="53" t="s">
        <v>585</v>
      </c>
      <c r="K206" s="54">
        <f t="shared" si="71"/>
        <v>0</v>
      </c>
      <c r="L206" s="54" t="s">
        <v>585</v>
      </c>
      <c r="M206" s="55">
        <f>K206</f>
        <v>0</v>
      </c>
      <c r="N206" s="4" t="e">
        <f t="shared" si="61"/>
        <v>#DIV/0!</v>
      </c>
      <c r="O206" s="185"/>
      <c r="P206" s="185"/>
    </row>
    <row r="207" spans="1:16" s="186" customFormat="1">
      <c r="A207" s="17" t="s">
        <v>484</v>
      </c>
      <c r="B207" s="16" t="s">
        <v>281</v>
      </c>
      <c r="C207" s="18" t="s">
        <v>695</v>
      </c>
      <c r="D207" s="18">
        <v>50</v>
      </c>
      <c r="E207" s="18" t="s">
        <v>594</v>
      </c>
      <c r="F207" s="19" t="s">
        <v>644</v>
      </c>
      <c r="G207" s="40">
        <v>1</v>
      </c>
      <c r="H207" s="49" t="s">
        <v>71</v>
      </c>
      <c r="I207" s="229"/>
      <c r="J207" s="53" t="s">
        <v>585</v>
      </c>
      <c r="K207" s="54">
        <f t="shared" si="71"/>
        <v>0</v>
      </c>
      <c r="L207" s="54" t="s">
        <v>585</v>
      </c>
      <c r="M207" s="55">
        <f>K207</f>
        <v>0</v>
      </c>
      <c r="N207" s="4" t="e">
        <f t="shared" si="61"/>
        <v>#DIV/0!</v>
      </c>
      <c r="O207" s="185"/>
      <c r="P207" s="185"/>
    </row>
    <row r="208" spans="1:16" s="186" customFormat="1">
      <c r="A208" s="17" t="s">
        <v>485</v>
      </c>
      <c r="B208" s="16" t="s">
        <v>281</v>
      </c>
      <c r="C208" s="18" t="s">
        <v>695</v>
      </c>
      <c r="D208" s="18">
        <v>50</v>
      </c>
      <c r="E208" s="18" t="s">
        <v>594</v>
      </c>
      <c r="F208" s="19" t="s">
        <v>645</v>
      </c>
      <c r="G208" s="40">
        <v>1</v>
      </c>
      <c r="H208" s="49" t="s">
        <v>71</v>
      </c>
      <c r="I208" s="229"/>
      <c r="J208" s="53" t="s">
        <v>585</v>
      </c>
      <c r="K208" s="54">
        <f t="shared" si="71"/>
        <v>0</v>
      </c>
      <c r="L208" s="54" t="s">
        <v>585</v>
      </c>
      <c r="M208" s="55">
        <f>K208</f>
        <v>0</v>
      </c>
      <c r="N208" s="4" t="e">
        <f t="shared" si="61"/>
        <v>#DIV/0!</v>
      </c>
      <c r="O208" s="185"/>
      <c r="P208" s="185"/>
    </row>
    <row r="209" spans="1:16" s="3" customFormat="1">
      <c r="A209" s="15" t="s">
        <v>685</v>
      </c>
      <c r="B209" s="12"/>
      <c r="C209" s="12"/>
      <c r="D209" s="13"/>
      <c r="E209" s="13"/>
      <c r="F209" s="12" t="s">
        <v>97</v>
      </c>
      <c r="G209" s="14"/>
      <c r="H209" s="49"/>
      <c r="I209" s="53"/>
      <c r="J209" s="53"/>
      <c r="K209" s="51">
        <f>SUBTOTAL(9,K210:K215)</f>
        <v>0</v>
      </c>
      <c r="L209" s="51">
        <f>SUBTOTAL(9,L210:L215)</f>
        <v>0</v>
      </c>
      <c r="M209" s="52">
        <f>SUBTOTAL(9,M210:M215)</f>
        <v>0</v>
      </c>
      <c r="N209" s="4" t="e">
        <f t="shared" si="61"/>
        <v>#DIV/0!</v>
      </c>
      <c r="O209" s="2"/>
      <c r="P209" s="2"/>
    </row>
    <row r="210" spans="1:16" s="2" customFormat="1" ht="25.5">
      <c r="A210" s="17" t="s">
        <v>471</v>
      </c>
      <c r="B210" s="16" t="s">
        <v>12</v>
      </c>
      <c r="C210" s="16" t="s">
        <v>13</v>
      </c>
      <c r="D210" s="18">
        <v>86932</v>
      </c>
      <c r="E210" s="18" t="s">
        <v>593</v>
      </c>
      <c r="F210" s="19" t="s">
        <v>194</v>
      </c>
      <c r="G210" s="14">
        <v>9</v>
      </c>
      <c r="H210" s="49" t="s">
        <v>71</v>
      </c>
      <c r="I210" s="229"/>
      <c r="J210" s="229"/>
      <c r="K210" s="54">
        <f t="shared" ref="K210:K215" si="73">TRUNC(I210*G210,2)</f>
        <v>0</v>
      </c>
      <c r="L210" s="54">
        <f t="shared" ref="L210:L215" si="74">TRUNC(J210*G210,2)</f>
        <v>0</v>
      </c>
      <c r="M210" s="55">
        <f t="shared" ref="M210:M215" si="75">L210+K210</f>
        <v>0</v>
      </c>
      <c r="N210" s="4" t="e">
        <f t="shared" si="61"/>
        <v>#DIV/0!</v>
      </c>
    </row>
    <row r="211" spans="1:16" s="2" customFormat="1" ht="25.5">
      <c r="A211" s="17" t="s">
        <v>472</v>
      </c>
      <c r="B211" s="16" t="s">
        <v>12</v>
      </c>
      <c r="C211" s="16" t="s">
        <v>13</v>
      </c>
      <c r="D211" s="18">
        <v>95472</v>
      </c>
      <c r="E211" s="18" t="s">
        <v>593</v>
      </c>
      <c r="F211" s="19" t="s">
        <v>292</v>
      </c>
      <c r="G211" s="14">
        <v>1</v>
      </c>
      <c r="H211" s="49" t="s">
        <v>71</v>
      </c>
      <c r="I211" s="229"/>
      <c r="J211" s="229"/>
      <c r="K211" s="54">
        <f t="shared" si="73"/>
        <v>0</v>
      </c>
      <c r="L211" s="54">
        <f t="shared" si="74"/>
        <v>0</v>
      </c>
      <c r="M211" s="55">
        <f t="shared" si="75"/>
        <v>0</v>
      </c>
      <c r="N211" s="4" t="e">
        <f t="shared" si="61"/>
        <v>#DIV/0!</v>
      </c>
    </row>
    <row r="212" spans="1:16" s="2" customFormat="1">
      <c r="A212" s="17" t="s">
        <v>473</v>
      </c>
      <c r="B212" s="16" t="s">
        <v>12</v>
      </c>
      <c r="C212" s="16" t="s">
        <v>11</v>
      </c>
      <c r="D212" s="18">
        <v>10649</v>
      </c>
      <c r="E212" s="18" t="s">
        <v>594</v>
      </c>
      <c r="F212" s="19" t="s">
        <v>731</v>
      </c>
      <c r="G212" s="14">
        <v>1</v>
      </c>
      <c r="H212" s="49" t="s">
        <v>71</v>
      </c>
      <c r="I212" s="229"/>
      <c r="J212" s="229"/>
      <c r="K212" s="54">
        <f t="shared" si="73"/>
        <v>0</v>
      </c>
      <c r="L212" s="54">
        <f t="shared" si="74"/>
        <v>0</v>
      </c>
      <c r="M212" s="55">
        <f t="shared" si="75"/>
        <v>0</v>
      </c>
      <c r="N212" s="4" t="e">
        <f t="shared" si="61"/>
        <v>#DIV/0!</v>
      </c>
    </row>
    <row r="213" spans="1:16" s="2" customFormat="1">
      <c r="A213" s="17" t="s">
        <v>480</v>
      </c>
      <c r="B213" s="16" t="s">
        <v>12</v>
      </c>
      <c r="C213" s="16" t="s">
        <v>11</v>
      </c>
      <c r="D213" s="18" t="e">
        <f>#REF!</f>
        <v>#REF!</v>
      </c>
      <c r="E213" s="18" t="s">
        <v>594</v>
      </c>
      <c r="F213" s="39" t="s">
        <v>231</v>
      </c>
      <c r="G213" s="14">
        <v>10</v>
      </c>
      <c r="H213" s="49" t="s">
        <v>71</v>
      </c>
      <c r="I213" s="229"/>
      <c r="J213" s="229"/>
      <c r="K213" s="54">
        <f t="shared" si="73"/>
        <v>0</v>
      </c>
      <c r="L213" s="54">
        <f t="shared" si="74"/>
        <v>0</v>
      </c>
      <c r="M213" s="55">
        <f t="shared" si="75"/>
        <v>0</v>
      </c>
      <c r="N213" s="4" t="e">
        <f t="shared" si="61"/>
        <v>#DIV/0!</v>
      </c>
    </row>
    <row r="214" spans="1:16" s="2" customFormat="1">
      <c r="A214" s="17" t="s">
        <v>481</v>
      </c>
      <c r="B214" s="16" t="s">
        <v>12</v>
      </c>
      <c r="C214" s="16" t="s">
        <v>11</v>
      </c>
      <c r="D214" s="18" t="e">
        <f>#REF!</f>
        <v>#REF!</v>
      </c>
      <c r="E214" s="18" t="s">
        <v>594</v>
      </c>
      <c r="F214" s="39" t="s">
        <v>368</v>
      </c>
      <c r="G214" s="14">
        <v>1</v>
      </c>
      <c r="H214" s="49" t="s">
        <v>71</v>
      </c>
      <c r="I214" s="229"/>
      <c r="J214" s="229"/>
      <c r="K214" s="54">
        <f t="shared" si="73"/>
        <v>0</v>
      </c>
      <c r="L214" s="54">
        <f t="shared" si="74"/>
        <v>0</v>
      </c>
      <c r="M214" s="55">
        <f t="shared" si="75"/>
        <v>0</v>
      </c>
      <c r="N214" s="4" t="e">
        <f t="shared" si="61"/>
        <v>#DIV/0!</v>
      </c>
    </row>
    <row r="215" spans="1:16" s="2" customFormat="1">
      <c r="A215" s="17" t="s">
        <v>482</v>
      </c>
      <c r="B215" s="16" t="s">
        <v>12</v>
      </c>
      <c r="C215" s="16" t="s">
        <v>13</v>
      </c>
      <c r="D215" s="18">
        <v>100858</v>
      </c>
      <c r="E215" s="18" t="s">
        <v>593</v>
      </c>
      <c r="F215" s="39" t="s">
        <v>195</v>
      </c>
      <c r="G215" s="14">
        <v>4</v>
      </c>
      <c r="H215" s="49" t="s">
        <v>71</v>
      </c>
      <c r="I215" s="229"/>
      <c r="J215" s="229"/>
      <c r="K215" s="54">
        <f t="shared" si="73"/>
        <v>0</v>
      </c>
      <c r="L215" s="54">
        <f t="shared" si="74"/>
        <v>0</v>
      </c>
      <c r="M215" s="55">
        <f t="shared" si="75"/>
        <v>0</v>
      </c>
      <c r="N215" s="4" t="e">
        <f t="shared" si="61"/>
        <v>#DIV/0!</v>
      </c>
    </row>
    <row r="216" spans="1:16" s="3" customFormat="1">
      <c r="A216" s="15" t="s">
        <v>686</v>
      </c>
      <c r="B216" s="12"/>
      <c r="C216" s="12"/>
      <c r="D216" s="13"/>
      <c r="E216" s="13"/>
      <c r="F216" s="12" t="s">
        <v>98</v>
      </c>
      <c r="G216" s="14"/>
      <c r="H216" s="49"/>
      <c r="I216" s="53"/>
      <c r="J216" s="53"/>
      <c r="K216" s="51">
        <f>SUBTOTAL(9,K217:K220)</f>
        <v>0</v>
      </c>
      <c r="L216" s="51">
        <f>SUBTOTAL(9,L217:L220)</f>
        <v>0</v>
      </c>
      <c r="M216" s="52">
        <f>SUBTOTAL(9,M217:M220)</f>
        <v>0</v>
      </c>
      <c r="N216" s="4" t="e">
        <f t="shared" si="61"/>
        <v>#DIV/0!</v>
      </c>
      <c r="O216" s="2"/>
      <c r="P216" s="2"/>
    </row>
    <row r="217" spans="1:16" s="2" customFormat="1">
      <c r="A217" s="17" t="s">
        <v>471</v>
      </c>
      <c r="B217" s="16" t="s">
        <v>12</v>
      </c>
      <c r="C217" s="16" t="s">
        <v>14</v>
      </c>
      <c r="D217" s="18">
        <v>12123</v>
      </c>
      <c r="E217" s="18" t="s">
        <v>593</v>
      </c>
      <c r="F217" s="19" t="s">
        <v>99</v>
      </c>
      <c r="G217" s="14">
        <v>1</v>
      </c>
      <c r="H217" s="49" t="s">
        <v>16</v>
      </c>
      <c r="I217" s="229"/>
      <c r="J217" s="229"/>
      <c r="K217" s="54">
        <f t="shared" ref="K217:K220" si="76">TRUNC(I217*G217,2)</f>
        <v>0</v>
      </c>
      <c r="L217" s="54">
        <f t="shared" ref="L217:L220" si="77">TRUNC(J217*G217,2)</f>
        <v>0</v>
      </c>
      <c r="M217" s="55">
        <f>L217+K217</f>
        <v>0</v>
      </c>
      <c r="N217" s="4" t="e">
        <f t="shared" si="61"/>
        <v>#DIV/0!</v>
      </c>
    </row>
    <row r="218" spans="1:16" s="2" customFormat="1">
      <c r="A218" s="17" t="s">
        <v>472</v>
      </c>
      <c r="B218" s="16" t="s">
        <v>12</v>
      </c>
      <c r="C218" s="16" t="s">
        <v>14</v>
      </c>
      <c r="D218" s="18">
        <v>12122</v>
      </c>
      <c r="E218" s="18" t="s">
        <v>593</v>
      </c>
      <c r="F218" s="19" t="s">
        <v>100</v>
      </c>
      <c r="G218" s="14">
        <v>2</v>
      </c>
      <c r="H218" s="49" t="s">
        <v>16</v>
      </c>
      <c r="I218" s="229"/>
      <c r="J218" s="229"/>
      <c r="K218" s="54">
        <f t="shared" si="76"/>
        <v>0</v>
      </c>
      <c r="L218" s="54">
        <f t="shared" si="77"/>
        <v>0</v>
      </c>
      <c r="M218" s="55">
        <f>L218+K218</f>
        <v>0</v>
      </c>
      <c r="N218" s="4" t="e">
        <f t="shared" si="61"/>
        <v>#DIV/0!</v>
      </c>
    </row>
    <row r="219" spans="1:16" s="2" customFormat="1">
      <c r="A219" s="17" t="s">
        <v>473</v>
      </c>
      <c r="B219" s="16" t="s">
        <v>12</v>
      </c>
      <c r="C219" s="16" t="s">
        <v>14</v>
      </c>
      <c r="D219" s="18">
        <v>12133</v>
      </c>
      <c r="E219" s="18" t="s">
        <v>593</v>
      </c>
      <c r="F219" s="19" t="s">
        <v>101</v>
      </c>
      <c r="G219" s="14">
        <v>1</v>
      </c>
      <c r="H219" s="49" t="s">
        <v>16</v>
      </c>
      <c r="I219" s="229"/>
      <c r="J219" s="229"/>
      <c r="K219" s="54">
        <f t="shared" si="76"/>
        <v>0</v>
      </c>
      <c r="L219" s="54">
        <f t="shared" si="77"/>
        <v>0</v>
      </c>
      <c r="M219" s="55">
        <f>L219+K219</f>
        <v>0</v>
      </c>
      <c r="N219" s="4" t="e">
        <f t="shared" si="61"/>
        <v>#DIV/0!</v>
      </c>
    </row>
    <row r="220" spans="1:16" s="2" customFormat="1" ht="13.5" thickBot="1">
      <c r="A220" s="27" t="s">
        <v>480</v>
      </c>
      <c r="B220" s="28" t="s">
        <v>12</v>
      </c>
      <c r="C220" s="28" t="s">
        <v>14</v>
      </c>
      <c r="D220" s="29">
        <v>8492</v>
      </c>
      <c r="E220" s="29" t="s">
        <v>593</v>
      </c>
      <c r="F220" s="30" t="s">
        <v>102</v>
      </c>
      <c r="G220" s="31">
        <v>2</v>
      </c>
      <c r="H220" s="79" t="s">
        <v>16</v>
      </c>
      <c r="I220" s="234"/>
      <c r="J220" s="234"/>
      <c r="K220" s="80">
        <f t="shared" si="76"/>
        <v>0</v>
      </c>
      <c r="L220" s="80">
        <f t="shared" si="77"/>
        <v>0</v>
      </c>
      <c r="M220" s="81">
        <f>L220+K220</f>
        <v>0</v>
      </c>
      <c r="N220" s="4" t="e">
        <f t="shared" si="61"/>
        <v>#DIV/0!</v>
      </c>
    </row>
    <row r="221" spans="1:16" s="2" customFormat="1" ht="13.5" thickBot="1">
      <c r="A221" s="32"/>
      <c r="B221" s="33"/>
      <c r="C221" s="33"/>
      <c r="D221" s="34"/>
      <c r="E221" s="34"/>
      <c r="F221" s="35" t="s">
        <v>748</v>
      </c>
      <c r="G221" s="26"/>
      <c r="H221" s="41"/>
      <c r="I221" s="62"/>
      <c r="J221" s="62"/>
      <c r="K221" s="63"/>
      <c r="L221" s="63"/>
      <c r="M221" s="44">
        <f>$M$28+$M$34+$M$39+$M$75+$M$85+$M$88+$M$101+$M$104+$M$143+$M$177</f>
        <v>0</v>
      </c>
      <c r="N221" s="4"/>
    </row>
    <row r="222" spans="1:16" s="3" customFormat="1" ht="13.5" thickBot="1">
      <c r="A222" s="24" t="s">
        <v>392</v>
      </c>
      <c r="B222" s="25"/>
      <c r="C222" s="25"/>
      <c r="D222" s="36"/>
      <c r="E222" s="36"/>
      <c r="F222" s="25" t="s">
        <v>19</v>
      </c>
      <c r="G222" s="26"/>
      <c r="H222" s="41"/>
      <c r="I222" s="62"/>
      <c r="J222" s="62"/>
      <c r="K222" s="43">
        <f>K223+K227+K253+K453</f>
        <v>0</v>
      </c>
      <c r="L222" s="43">
        <f>L223+L227+L253+L453</f>
        <v>0</v>
      </c>
      <c r="M222" s="44"/>
      <c r="N222" s="84" t="e">
        <f t="shared" ref="N222:N242" si="78">M222/$M$647*100</f>
        <v>#DIV/0!</v>
      </c>
      <c r="O222" s="2"/>
      <c r="P222" s="2"/>
    </row>
    <row r="223" spans="1:16" s="3" customFormat="1">
      <c r="A223" s="190" t="s">
        <v>43</v>
      </c>
      <c r="B223" s="191"/>
      <c r="C223" s="191"/>
      <c r="D223" s="192"/>
      <c r="E223" s="193"/>
      <c r="F223" s="21" t="s">
        <v>390</v>
      </c>
      <c r="G223" s="88"/>
      <c r="H223" s="45"/>
      <c r="I223" s="89"/>
      <c r="J223" s="89"/>
      <c r="K223" s="47">
        <f t="shared" ref="K223:M224" si="79">K224</f>
        <v>0</v>
      </c>
      <c r="L223" s="47">
        <f t="shared" si="79"/>
        <v>0</v>
      </c>
      <c r="M223" s="48">
        <f t="shared" si="79"/>
        <v>0</v>
      </c>
      <c r="N223" s="4" t="e">
        <f t="shared" si="78"/>
        <v>#DIV/0!</v>
      </c>
      <c r="O223" s="2"/>
      <c r="P223" s="2"/>
    </row>
    <row r="224" spans="1:16" s="2" customFormat="1">
      <c r="A224" s="15" t="s">
        <v>477</v>
      </c>
      <c r="B224" s="15"/>
      <c r="C224" s="15"/>
      <c r="D224" s="11"/>
      <c r="E224" s="13"/>
      <c r="F224" s="12" t="s">
        <v>103</v>
      </c>
      <c r="G224" s="40"/>
      <c r="H224" s="49"/>
      <c r="I224" s="53"/>
      <c r="J224" s="53"/>
      <c r="K224" s="54">
        <f>K225</f>
        <v>0</v>
      </c>
      <c r="L224" s="51">
        <f t="shared" si="79"/>
        <v>0</v>
      </c>
      <c r="M224" s="52">
        <f t="shared" si="79"/>
        <v>0</v>
      </c>
      <c r="N224" s="4" t="e">
        <f t="shared" si="78"/>
        <v>#DIV/0!</v>
      </c>
    </row>
    <row r="225" spans="1:16" s="2" customFormat="1">
      <c r="A225" s="15" t="s">
        <v>478</v>
      </c>
      <c r="B225" s="15"/>
      <c r="C225" s="15"/>
      <c r="D225" s="11"/>
      <c r="E225" s="13"/>
      <c r="F225" s="12" t="s">
        <v>111</v>
      </c>
      <c r="G225" s="40"/>
      <c r="H225" s="49"/>
      <c r="I225" s="53"/>
      <c r="J225" s="53"/>
      <c r="K225" s="51">
        <f>SUBTOTAL(9,K226:K226)</f>
        <v>0</v>
      </c>
      <c r="L225" s="51">
        <f>SUBTOTAL(9,L226:L226)</f>
        <v>0</v>
      </c>
      <c r="M225" s="52">
        <f>SUBTOTAL(9,M226:M226)</f>
        <v>0</v>
      </c>
      <c r="N225" s="4" t="e">
        <f t="shared" si="78"/>
        <v>#DIV/0!</v>
      </c>
    </row>
    <row r="226" spans="1:16" s="2" customFormat="1">
      <c r="A226" s="17" t="s">
        <v>471</v>
      </c>
      <c r="B226" s="17" t="s">
        <v>12</v>
      </c>
      <c r="C226" s="17" t="s">
        <v>14</v>
      </c>
      <c r="D226" s="69">
        <v>9729</v>
      </c>
      <c r="E226" s="18" t="s">
        <v>593</v>
      </c>
      <c r="F226" s="19" t="s">
        <v>438</v>
      </c>
      <c r="G226" s="40">
        <v>1</v>
      </c>
      <c r="H226" s="49" t="s">
        <v>16</v>
      </c>
      <c r="I226" s="229"/>
      <c r="J226" s="229"/>
      <c r="K226" s="54">
        <f t="shared" ref="K226" si="80">TRUNC(I226*G226,2)</f>
        <v>0</v>
      </c>
      <c r="L226" s="54">
        <f t="shared" ref="L226" si="81">TRUNC(J226*G226,2)</f>
        <v>0</v>
      </c>
      <c r="M226" s="55">
        <f>L226+K226</f>
        <v>0</v>
      </c>
      <c r="N226" s="4" t="e">
        <f t="shared" si="78"/>
        <v>#DIV/0!</v>
      </c>
    </row>
    <row r="227" spans="1:16" s="2" customFormat="1">
      <c r="A227" s="15" t="s">
        <v>44</v>
      </c>
      <c r="B227" s="15"/>
      <c r="C227" s="15"/>
      <c r="D227" s="11"/>
      <c r="E227" s="13"/>
      <c r="F227" s="12" t="s">
        <v>393</v>
      </c>
      <c r="G227" s="40"/>
      <c r="H227" s="49"/>
      <c r="I227" s="53"/>
      <c r="J227" s="53"/>
      <c r="K227" s="51">
        <f>K228+K240+K248</f>
        <v>0</v>
      </c>
      <c r="L227" s="51">
        <f>L228+L240+L248</f>
        <v>0</v>
      </c>
      <c r="M227" s="52">
        <f>M228+M240+M248</f>
        <v>0</v>
      </c>
      <c r="N227" s="4" t="e">
        <f t="shared" si="78"/>
        <v>#DIV/0!</v>
      </c>
    </row>
    <row r="228" spans="1:16" s="2" customFormat="1">
      <c r="A228" s="15" t="s">
        <v>510</v>
      </c>
      <c r="B228" s="15"/>
      <c r="C228" s="15"/>
      <c r="D228" s="11"/>
      <c r="E228" s="13"/>
      <c r="F228" s="12" t="s">
        <v>479</v>
      </c>
      <c r="G228" s="40"/>
      <c r="H228" s="49"/>
      <c r="I228" s="53"/>
      <c r="J228" s="53"/>
      <c r="K228" s="51">
        <f>K229+K236</f>
        <v>0</v>
      </c>
      <c r="L228" s="51">
        <f>L229+L236</f>
        <v>0</v>
      </c>
      <c r="M228" s="52">
        <f>M229+M236</f>
        <v>0</v>
      </c>
      <c r="N228" s="4" t="e">
        <f t="shared" si="78"/>
        <v>#DIV/0!</v>
      </c>
    </row>
    <row r="229" spans="1:16" s="2" customFormat="1">
      <c r="A229" s="15" t="s">
        <v>523</v>
      </c>
      <c r="B229" s="15"/>
      <c r="C229" s="15"/>
      <c r="D229" s="11"/>
      <c r="E229" s="13"/>
      <c r="F229" s="12" t="s">
        <v>178</v>
      </c>
      <c r="G229" s="40"/>
      <c r="H229" s="49"/>
      <c r="I229" s="53"/>
      <c r="J229" s="53"/>
      <c r="K229" s="51">
        <f>SUBTOTAL(9,K230:K235)</f>
        <v>0</v>
      </c>
      <c r="L229" s="51">
        <f>SUBTOTAL(9,L230:L235)</f>
        <v>0</v>
      </c>
      <c r="M229" s="52">
        <f>SUBTOTAL(9,M230:M235)</f>
        <v>0</v>
      </c>
      <c r="N229" s="4" t="e">
        <f t="shared" si="78"/>
        <v>#DIV/0!</v>
      </c>
    </row>
    <row r="230" spans="1:16" s="2" customFormat="1" ht="25.5">
      <c r="A230" s="17" t="s">
        <v>471</v>
      </c>
      <c r="B230" s="17" t="s">
        <v>12</v>
      </c>
      <c r="C230" s="17" t="s">
        <v>14</v>
      </c>
      <c r="D230" s="69">
        <v>391</v>
      </c>
      <c r="E230" s="18" t="s">
        <v>593</v>
      </c>
      <c r="F230" s="19" t="s">
        <v>321</v>
      </c>
      <c r="G230" s="40">
        <v>4</v>
      </c>
      <c r="H230" s="49" t="s">
        <v>16</v>
      </c>
      <c r="I230" s="229"/>
      <c r="J230" s="229"/>
      <c r="K230" s="54">
        <f>TRUNC(I230*G230,2)</f>
        <v>0</v>
      </c>
      <c r="L230" s="54">
        <f>TRUNC(J230*G230,2)</f>
        <v>0</v>
      </c>
      <c r="M230" s="55">
        <f>L230+K230</f>
        <v>0</v>
      </c>
      <c r="N230" s="4" t="e">
        <f t="shared" si="78"/>
        <v>#DIV/0!</v>
      </c>
    </row>
    <row r="231" spans="1:16" s="2" customFormat="1">
      <c r="A231" s="17" t="s">
        <v>472</v>
      </c>
      <c r="B231" s="17" t="s">
        <v>12</v>
      </c>
      <c r="C231" s="17" t="s">
        <v>14</v>
      </c>
      <c r="D231" s="69">
        <v>9973</v>
      </c>
      <c r="E231" s="18" t="s">
        <v>593</v>
      </c>
      <c r="F231" s="19" t="s">
        <v>116</v>
      </c>
      <c r="G231" s="40">
        <v>9</v>
      </c>
      <c r="H231" s="49" t="s">
        <v>17</v>
      </c>
      <c r="I231" s="229"/>
      <c r="J231" s="229"/>
      <c r="K231" s="54">
        <f>TRUNC(I231*G231,2)</f>
        <v>0</v>
      </c>
      <c r="L231" s="54">
        <f t="shared" ref="L231:L239" si="82">TRUNC(J231*G231,2)</f>
        <v>0</v>
      </c>
      <c r="M231" s="55">
        <f>L231+K231</f>
        <v>0</v>
      </c>
      <c r="N231" s="4" t="e">
        <f t="shared" si="78"/>
        <v>#DIV/0!</v>
      </c>
    </row>
    <row r="232" spans="1:16" s="2" customFormat="1">
      <c r="A232" s="17" t="s">
        <v>473</v>
      </c>
      <c r="B232" s="17" t="s">
        <v>12</v>
      </c>
      <c r="C232" s="17" t="s">
        <v>14</v>
      </c>
      <c r="D232" s="69">
        <v>7746</v>
      </c>
      <c r="E232" s="18" t="s">
        <v>593</v>
      </c>
      <c r="F232" s="19" t="s">
        <v>55</v>
      </c>
      <c r="G232" s="40">
        <v>2</v>
      </c>
      <c r="H232" s="49" t="s">
        <v>16</v>
      </c>
      <c r="I232" s="229"/>
      <c r="J232" s="229"/>
      <c r="K232" s="54">
        <f t="shared" ref="K232:K239" si="83">TRUNC(I232*G232,2)</f>
        <v>0</v>
      </c>
      <c r="L232" s="54">
        <f t="shared" si="82"/>
        <v>0</v>
      </c>
      <c r="M232" s="55">
        <f>L232+K232</f>
        <v>0</v>
      </c>
      <c r="N232" s="4" t="e">
        <f t="shared" si="78"/>
        <v>#DIV/0!</v>
      </c>
    </row>
    <row r="233" spans="1:16" s="2" customFormat="1" ht="23.25" customHeight="1">
      <c r="A233" s="17" t="s">
        <v>480</v>
      </c>
      <c r="B233" s="17" t="s">
        <v>12</v>
      </c>
      <c r="C233" s="17" t="s">
        <v>266</v>
      </c>
      <c r="D233" s="69">
        <v>98296</v>
      </c>
      <c r="E233" s="18" t="s">
        <v>593</v>
      </c>
      <c r="F233" s="19" t="s">
        <v>394</v>
      </c>
      <c r="G233" s="40">
        <v>900</v>
      </c>
      <c r="H233" s="49" t="s">
        <v>17</v>
      </c>
      <c r="I233" s="229"/>
      <c r="J233" s="229"/>
      <c r="K233" s="54">
        <f t="shared" si="83"/>
        <v>0</v>
      </c>
      <c r="L233" s="54">
        <f t="shared" si="82"/>
        <v>0</v>
      </c>
      <c r="M233" s="55">
        <f>L233+K233</f>
        <v>0</v>
      </c>
      <c r="N233" s="4" t="e">
        <f t="shared" si="78"/>
        <v>#DIV/0!</v>
      </c>
    </row>
    <row r="234" spans="1:16" s="2" customFormat="1">
      <c r="A234" s="17" t="s">
        <v>481</v>
      </c>
      <c r="B234" s="17" t="s">
        <v>12</v>
      </c>
      <c r="C234" s="17" t="s">
        <v>14</v>
      </c>
      <c r="D234" s="69">
        <v>1003</v>
      </c>
      <c r="E234" s="18" t="s">
        <v>593</v>
      </c>
      <c r="F234" s="19" t="s">
        <v>395</v>
      </c>
      <c r="G234" s="40">
        <v>3</v>
      </c>
      <c r="H234" s="49" t="s">
        <v>16</v>
      </c>
      <c r="I234" s="229"/>
      <c r="J234" s="53" t="s">
        <v>585</v>
      </c>
      <c r="K234" s="54">
        <f t="shared" si="83"/>
        <v>0</v>
      </c>
      <c r="L234" s="54" t="s">
        <v>585</v>
      </c>
      <c r="M234" s="55">
        <f>K234</f>
        <v>0</v>
      </c>
      <c r="N234" s="4" t="e">
        <f t="shared" si="78"/>
        <v>#DIV/0!</v>
      </c>
    </row>
    <row r="235" spans="1:16" s="2" customFormat="1">
      <c r="A235" s="17" t="s">
        <v>482</v>
      </c>
      <c r="B235" s="17" t="s">
        <v>12</v>
      </c>
      <c r="C235" s="17" t="s">
        <v>11</v>
      </c>
      <c r="D235" s="17" t="s">
        <v>258</v>
      </c>
      <c r="E235" s="18" t="s">
        <v>593</v>
      </c>
      <c r="F235" s="19" t="s">
        <v>129</v>
      </c>
      <c r="G235" s="40">
        <v>13</v>
      </c>
      <c r="H235" s="49" t="s">
        <v>16</v>
      </c>
      <c r="I235" s="229"/>
      <c r="J235" s="229"/>
      <c r="K235" s="54">
        <f>TRUNC(I235*G235,2)</f>
        <v>0</v>
      </c>
      <c r="L235" s="54">
        <f>TRUNC(J235*G235,2)</f>
        <v>0</v>
      </c>
      <c r="M235" s="55">
        <f>L235+K235</f>
        <v>0</v>
      </c>
      <c r="N235" s="4" t="e">
        <f t="shared" si="78"/>
        <v>#DIV/0!</v>
      </c>
    </row>
    <row r="236" spans="1:16" s="2" customFormat="1">
      <c r="A236" s="15" t="s">
        <v>524</v>
      </c>
      <c r="B236" s="15"/>
      <c r="C236" s="15"/>
      <c r="D236" s="11"/>
      <c r="E236" s="13"/>
      <c r="F236" s="12" t="s">
        <v>118</v>
      </c>
      <c r="G236" s="40"/>
      <c r="H236" s="49"/>
      <c r="I236" s="53"/>
      <c r="J236" s="53"/>
      <c r="K236" s="51">
        <f>SUBTOTAL(9,K237:K239)</f>
        <v>0</v>
      </c>
      <c r="L236" s="51">
        <f>SUBTOTAL(9,L237:L239)</f>
        <v>0</v>
      </c>
      <c r="M236" s="52">
        <f>SUBTOTAL(9,M237:M239)</f>
        <v>0</v>
      </c>
      <c r="N236" s="4" t="e">
        <f t="shared" si="78"/>
        <v>#DIV/0!</v>
      </c>
    </row>
    <row r="237" spans="1:16" s="2" customFormat="1">
      <c r="A237" s="17" t="s">
        <v>471</v>
      </c>
      <c r="B237" s="17" t="s">
        <v>12</v>
      </c>
      <c r="C237" s="17" t="s">
        <v>14</v>
      </c>
      <c r="D237" s="69">
        <v>521</v>
      </c>
      <c r="E237" s="18" t="s">
        <v>593</v>
      </c>
      <c r="F237" s="19" t="s">
        <v>396</v>
      </c>
      <c r="G237" s="40">
        <v>1</v>
      </c>
      <c r="H237" s="49" t="s">
        <v>16</v>
      </c>
      <c r="I237" s="229"/>
      <c r="J237" s="229"/>
      <c r="K237" s="54">
        <f t="shared" si="83"/>
        <v>0</v>
      </c>
      <c r="L237" s="54">
        <f t="shared" si="82"/>
        <v>0</v>
      </c>
      <c r="M237" s="55">
        <f>L237+K237</f>
        <v>0</v>
      </c>
      <c r="N237" s="4" t="e">
        <f t="shared" si="78"/>
        <v>#DIV/0!</v>
      </c>
    </row>
    <row r="238" spans="1:16" s="2" customFormat="1">
      <c r="A238" s="17" t="s">
        <v>472</v>
      </c>
      <c r="B238" s="17" t="s">
        <v>12</v>
      </c>
      <c r="C238" s="17" t="s">
        <v>14</v>
      </c>
      <c r="D238" s="69">
        <v>9538</v>
      </c>
      <c r="E238" s="18" t="s">
        <v>593</v>
      </c>
      <c r="F238" s="19" t="s">
        <v>331</v>
      </c>
      <c r="G238" s="40">
        <v>8</v>
      </c>
      <c r="H238" s="49" t="s">
        <v>16</v>
      </c>
      <c r="I238" s="229"/>
      <c r="J238" s="229"/>
      <c r="K238" s="54">
        <f t="shared" si="83"/>
        <v>0</v>
      </c>
      <c r="L238" s="54">
        <f t="shared" si="82"/>
        <v>0</v>
      </c>
      <c r="M238" s="55">
        <f>L238+K238</f>
        <v>0</v>
      </c>
      <c r="N238" s="4" t="e">
        <f t="shared" si="78"/>
        <v>#DIV/0!</v>
      </c>
    </row>
    <row r="239" spans="1:16" s="2" customFormat="1" ht="25.5">
      <c r="A239" s="17" t="s">
        <v>473</v>
      </c>
      <c r="B239" s="17" t="s">
        <v>12</v>
      </c>
      <c r="C239" s="17" t="s">
        <v>14</v>
      </c>
      <c r="D239" s="69">
        <v>8362</v>
      </c>
      <c r="E239" s="18" t="s">
        <v>593</v>
      </c>
      <c r="F239" s="19" t="s">
        <v>332</v>
      </c>
      <c r="G239" s="40">
        <v>1</v>
      </c>
      <c r="H239" s="49" t="s">
        <v>16</v>
      </c>
      <c r="I239" s="229"/>
      <c r="J239" s="229"/>
      <c r="K239" s="54">
        <f t="shared" si="83"/>
        <v>0</v>
      </c>
      <c r="L239" s="54">
        <f t="shared" si="82"/>
        <v>0</v>
      </c>
      <c r="M239" s="55">
        <f>L239+K239</f>
        <v>0</v>
      </c>
      <c r="N239" s="4" t="e">
        <f t="shared" si="78"/>
        <v>#DIV/0!</v>
      </c>
    </row>
    <row r="240" spans="1:16" s="3" customFormat="1">
      <c r="A240" s="15" t="s">
        <v>525</v>
      </c>
      <c r="B240" s="15"/>
      <c r="C240" s="15"/>
      <c r="D240" s="11"/>
      <c r="E240" s="13"/>
      <c r="F240" s="12" t="s">
        <v>127</v>
      </c>
      <c r="G240" s="40"/>
      <c r="H240" s="49"/>
      <c r="I240" s="53"/>
      <c r="J240" s="53"/>
      <c r="K240" s="51">
        <f>K241</f>
        <v>0</v>
      </c>
      <c r="L240" s="51">
        <f>L241</f>
        <v>0</v>
      </c>
      <c r="M240" s="52">
        <f>M241</f>
        <v>0</v>
      </c>
      <c r="N240" s="4" t="e">
        <f t="shared" si="78"/>
        <v>#DIV/0!</v>
      </c>
      <c r="O240" s="2"/>
      <c r="P240" s="2"/>
    </row>
    <row r="241" spans="1:16" s="3" customFormat="1">
      <c r="A241" s="15" t="s">
        <v>526</v>
      </c>
      <c r="B241" s="15"/>
      <c r="C241" s="15"/>
      <c r="D241" s="11"/>
      <c r="E241" s="13"/>
      <c r="F241" s="12" t="s">
        <v>128</v>
      </c>
      <c r="G241" s="40"/>
      <c r="H241" s="49"/>
      <c r="I241" s="53"/>
      <c r="J241" s="53"/>
      <c r="K241" s="51">
        <f>SUBTOTAL(9,K242:K247)</f>
        <v>0</v>
      </c>
      <c r="L241" s="51">
        <f>SUBTOTAL(9,L242:L247)</f>
        <v>0</v>
      </c>
      <c r="M241" s="52">
        <f>SUBTOTAL(9,M242:M247)</f>
        <v>0</v>
      </c>
      <c r="N241" s="4" t="e">
        <f t="shared" si="78"/>
        <v>#DIV/0!</v>
      </c>
      <c r="O241" s="2"/>
      <c r="P241" s="2"/>
    </row>
    <row r="242" spans="1:16" s="2" customFormat="1">
      <c r="A242" s="17" t="s">
        <v>471</v>
      </c>
      <c r="B242" s="17" t="s">
        <v>12</v>
      </c>
      <c r="C242" s="17" t="s">
        <v>14</v>
      </c>
      <c r="D242" s="69">
        <v>11773</v>
      </c>
      <c r="E242" s="18" t="s">
        <v>593</v>
      </c>
      <c r="F242" s="19" t="s">
        <v>124</v>
      </c>
      <c r="G242" s="40">
        <v>15</v>
      </c>
      <c r="H242" s="49" t="s">
        <v>17</v>
      </c>
      <c r="I242" s="229"/>
      <c r="J242" s="229"/>
      <c r="K242" s="54">
        <f t="shared" ref="K242:K252" si="84">TRUNC(I242*G242,2)</f>
        <v>0</v>
      </c>
      <c r="L242" s="54">
        <f t="shared" ref="L242:L252" si="85">TRUNC(J242*G242,2)</f>
        <v>0</v>
      </c>
      <c r="M242" s="55">
        <f t="shared" ref="M242:M247" si="86">L242+K242</f>
        <v>0</v>
      </c>
      <c r="N242" s="4" t="e">
        <f t="shared" si="78"/>
        <v>#DIV/0!</v>
      </c>
    </row>
    <row r="243" spans="1:16" s="2" customFormat="1" ht="25.5">
      <c r="A243" s="17" t="s">
        <v>472</v>
      </c>
      <c r="B243" s="17" t="s">
        <v>12</v>
      </c>
      <c r="C243" s="17" t="s">
        <v>14</v>
      </c>
      <c r="D243" s="69">
        <v>9424</v>
      </c>
      <c r="E243" s="18" t="s">
        <v>593</v>
      </c>
      <c r="F243" s="19" t="s">
        <v>397</v>
      </c>
      <c r="G243" s="40">
        <v>5</v>
      </c>
      <c r="H243" s="49" t="s">
        <v>16</v>
      </c>
      <c r="I243" s="229"/>
      <c r="J243" s="229"/>
      <c r="K243" s="54">
        <f t="shared" si="84"/>
        <v>0</v>
      </c>
      <c r="L243" s="54">
        <f t="shared" si="85"/>
        <v>0</v>
      </c>
      <c r="M243" s="55">
        <f t="shared" si="86"/>
        <v>0</v>
      </c>
      <c r="N243" s="4" t="e">
        <f t="shared" ref="N243:N306" si="87">M243/$M$647*100</f>
        <v>#DIV/0!</v>
      </c>
    </row>
    <row r="244" spans="1:16" s="2" customFormat="1">
      <c r="A244" s="17" t="s">
        <v>473</v>
      </c>
      <c r="B244" s="17" t="s">
        <v>12</v>
      </c>
      <c r="C244" s="17" t="s">
        <v>266</v>
      </c>
      <c r="D244" s="69">
        <v>98296</v>
      </c>
      <c r="E244" s="18" t="s">
        <v>593</v>
      </c>
      <c r="F244" s="19" t="s">
        <v>398</v>
      </c>
      <c r="G244" s="40">
        <v>156</v>
      </c>
      <c r="H244" s="49" t="s">
        <v>17</v>
      </c>
      <c r="I244" s="229"/>
      <c r="J244" s="229"/>
      <c r="K244" s="54">
        <f t="shared" si="84"/>
        <v>0</v>
      </c>
      <c r="L244" s="54">
        <f t="shared" si="85"/>
        <v>0</v>
      </c>
      <c r="M244" s="55">
        <f t="shared" si="86"/>
        <v>0</v>
      </c>
      <c r="N244" s="4" t="e">
        <f t="shared" si="87"/>
        <v>#DIV/0!</v>
      </c>
    </row>
    <row r="245" spans="1:16" s="2" customFormat="1">
      <c r="A245" s="17" t="s">
        <v>480</v>
      </c>
      <c r="B245" s="17" t="s">
        <v>12</v>
      </c>
      <c r="C245" s="17" t="s">
        <v>14</v>
      </c>
      <c r="D245" s="69">
        <v>11229</v>
      </c>
      <c r="E245" s="18" t="s">
        <v>593</v>
      </c>
      <c r="F245" s="19" t="s">
        <v>361</v>
      </c>
      <c r="G245" s="40">
        <v>1</v>
      </c>
      <c r="H245" s="49" t="s">
        <v>16</v>
      </c>
      <c r="I245" s="229"/>
      <c r="J245" s="229"/>
      <c r="K245" s="54">
        <f t="shared" si="84"/>
        <v>0</v>
      </c>
      <c r="L245" s="54">
        <f t="shared" si="85"/>
        <v>0</v>
      </c>
      <c r="M245" s="55">
        <f t="shared" si="86"/>
        <v>0</v>
      </c>
      <c r="N245" s="4" t="e">
        <f t="shared" si="87"/>
        <v>#DIV/0!</v>
      </c>
    </row>
    <row r="246" spans="1:16" s="2" customFormat="1">
      <c r="A246" s="17" t="s">
        <v>481</v>
      </c>
      <c r="B246" s="17" t="s">
        <v>12</v>
      </c>
      <c r="C246" s="17" t="s">
        <v>14</v>
      </c>
      <c r="D246" s="69">
        <v>9538</v>
      </c>
      <c r="E246" s="18" t="s">
        <v>593</v>
      </c>
      <c r="F246" s="19" t="s">
        <v>338</v>
      </c>
      <c r="G246" s="40">
        <v>4</v>
      </c>
      <c r="H246" s="49" t="s">
        <v>16</v>
      </c>
      <c r="I246" s="229"/>
      <c r="J246" s="229"/>
      <c r="K246" s="54">
        <f t="shared" si="84"/>
        <v>0</v>
      </c>
      <c r="L246" s="54">
        <f t="shared" si="85"/>
        <v>0</v>
      </c>
      <c r="M246" s="55">
        <f t="shared" si="86"/>
        <v>0</v>
      </c>
      <c r="N246" s="4" t="e">
        <f t="shared" si="87"/>
        <v>#DIV/0!</v>
      </c>
    </row>
    <row r="247" spans="1:16" s="2" customFormat="1">
      <c r="A247" s="17" t="s">
        <v>482</v>
      </c>
      <c r="B247" s="17" t="s">
        <v>12</v>
      </c>
      <c r="C247" s="17" t="s">
        <v>11</v>
      </c>
      <c r="D247" s="17" t="s">
        <v>258</v>
      </c>
      <c r="E247" s="18" t="s">
        <v>593</v>
      </c>
      <c r="F247" s="19" t="s">
        <v>129</v>
      </c>
      <c r="G247" s="40">
        <v>4</v>
      </c>
      <c r="H247" s="49" t="s">
        <v>71</v>
      </c>
      <c r="I247" s="229"/>
      <c r="J247" s="229"/>
      <c r="K247" s="54">
        <f t="shared" si="84"/>
        <v>0</v>
      </c>
      <c r="L247" s="54">
        <f t="shared" si="85"/>
        <v>0</v>
      </c>
      <c r="M247" s="55">
        <f t="shared" si="86"/>
        <v>0</v>
      </c>
      <c r="N247" s="4" t="e">
        <f t="shared" si="87"/>
        <v>#DIV/0!</v>
      </c>
    </row>
    <row r="248" spans="1:16" s="2" customFormat="1">
      <c r="A248" s="15" t="s">
        <v>527</v>
      </c>
      <c r="B248" s="15"/>
      <c r="C248" s="15"/>
      <c r="D248" s="11"/>
      <c r="E248" s="13"/>
      <c r="F248" s="12" t="s">
        <v>130</v>
      </c>
      <c r="G248" s="40"/>
      <c r="H248" s="49"/>
      <c r="I248" s="53"/>
      <c r="J248" s="53"/>
      <c r="K248" s="51">
        <f>K249</f>
        <v>0</v>
      </c>
      <c r="L248" s="51">
        <f>L249</f>
        <v>0</v>
      </c>
      <c r="M248" s="52">
        <f>M249</f>
        <v>0</v>
      </c>
      <c r="N248" s="4" t="e">
        <f t="shared" si="87"/>
        <v>#DIV/0!</v>
      </c>
    </row>
    <row r="249" spans="1:16" s="2" customFormat="1">
      <c r="A249" s="15" t="s">
        <v>528</v>
      </c>
      <c r="B249" s="15"/>
      <c r="C249" s="15"/>
      <c r="D249" s="11"/>
      <c r="E249" s="13"/>
      <c r="F249" s="12" t="s">
        <v>399</v>
      </c>
      <c r="G249" s="40"/>
      <c r="H249" s="49"/>
      <c r="I249" s="53"/>
      <c r="J249" s="53"/>
      <c r="K249" s="51">
        <f>SUBTOTAL(9,K250:K252)</f>
        <v>0</v>
      </c>
      <c r="L249" s="51">
        <f>SUBTOTAL(9,L250:L252)</f>
        <v>0</v>
      </c>
      <c r="M249" s="52">
        <f>SUBTOTAL(9,M250:M252)</f>
        <v>0</v>
      </c>
      <c r="N249" s="4" t="e">
        <f t="shared" si="87"/>
        <v>#DIV/0!</v>
      </c>
    </row>
    <row r="250" spans="1:16" s="2" customFormat="1">
      <c r="A250" s="17" t="s">
        <v>471</v>
      </c>
      <c r="B250" s="17" t="s">
        <v>12</v>
      </c>
      <c r="C250" s="17" t="s">
        <v>14</v>
      </c>
      <c r="D250" s="69">
        <v>11773</v>
      </c>
      <c r="E250" s="18" t="s">
        <v>593</v>
      </c>
      <c r="F250" s="19" t="s">
        <v>124</v>
      </c>
      <c r="G250" s="40">
        <v>30</v>
      </c>
      <c r="H250" s="49" t="s">
        <v>17</v>
      </c>
      <c r="I250" s="229"/>
      <c r="J250" s="229"/>
      <c r="K250" s="54">
        <f t="shared" si="84"/>
        <v>0</v>
      </c>
      <c r="L250" s="54">
        <f t="shared" si="85"/>
        <v>0</v>
      </c>
      <c r="M250" s="55">
        <f>L250+K250</f>
        <v>0</v>
      </c>
      <c r="N250" s="4" t="e">
        <f t="shared" si="87"/>
        <v>#DIV/0!</v>
      </c>
    </row>
    <row r="251" spans="1:16" s="2" customFormat="1" ht="25.5">
      <c r="A251" s="17" t="s">
        <v>472</v>
      </c>
      <c r="B251" s="17" t="s">
        <v>12</v>
      </c>
      <c r="C251" s="17" t="s">
        <v>14</v>
      </c>
      <c r="D251" s="69">
        <v>9424</v>
      </c>
      <c r="E251" s="18" t="s">
        <v>593</v>
      </c>
      <c r="F251" s="19" t="s">
        <v>337</v>
      </c>
      <c r="G251" s="40">
        <v>17</v>
      </c>
      <c r="H251" s="49" t="s">
        <v>16</v>
      </c>
      <c r="I251" s="229"/>
      <c r="J251" s="229"/>
      <c r="K251" s="54">
        <f t="shared" si="84"/>
        <v>0</v>
      </c>
      <c r="L251" s="54">
        <f t="shared" si="85"/>
        <v>0</v>
      </c>
      <c r="M251" s="55">
        <f>L251+K251</f>
        <v>0</v>
      </c>
      <c r="N251" s="4" t="e">
        <f t="shared" si="87"/>
        <v>#DIV/0!</v>
      </c>
    </row>
    <row r="252" spans="1:16" s="2" customFormat="1">
      <c r="A252" s="17" t="s">
        <v>473</v>
      </c>
      <c r="B252" s="17" t="s">
        <v>12</v>
      </c>
      <c r="C252" s="17" t="s">
        <v>14</v>
      </c>
      <c r="D252" s="69">
        <v>8749</v>
      </c>
      <c r="E252" s="18" t="s">
        <v>593</v>
      </c>
      <c r="F252" s="19" t="s">
        <v>60</v>
      </c>
      <c r="G252" s="40">
        <v>140</v>
      </c>
      <c r="H252" s="49" t="s">
        <v>17</v>
      </c>
      <c r="I252" s="229"/>
      <c r="J252" s="229"/>
      <c r="K252" s="54">
        <f t="shared" si="84"/>
        <v>0</v>
      </c>
      <c r="L252" s="54">
        <f t="shared" si="85"/>
        <v>0</v>
      </c>
      <c r="M252" s="55">
        <f>L252+K252</f>
        <v>0</v>
      </c>
      <c r="N252" s="4" t="e">
        <f t="shared" si="87"/>
        <v>#DIV/0!</v>
      </c>
    </row>
    <row r="253" spans="1:16" s="2" customFormat="1">
      <c r="A253" s="15" t="s">
        <v>45</v>
      </c>
      <c r="B253" s="15"/>
      <c r="C253" s="15"/>
      <c r="D253" s="11"/>
      <c r="E253" s="13"/>
      <c r="F253" s="12" t="s">
        <v>229</v>
      </c>
      <c r="G253" s="40"/>
      <c r="H253" s="49"/>
      <c r="I253" s="53"/>
      <c r="J253" s="90">
        <f>J254</f>
        <v>0</v>
      </c>
      <c r="K253" s="51">
        <f>K254+K279+K293+K304+K378+K420+K430+K443</f>
        <v>0</v>
      </c>
      <c r="L253" s="51">
        <f>L254+L279+L293+L304+L378+L420+L430+L443</f>
        <v>0</v>
      </c>
      <c r="M253" s="52">
        <f>M254+M279+M293+M304+M378+M420+M430+M443</f>
        <v>0</v>
      </c>
      <c r="N253" s="4" t="e">
        <f t="shared" si="87"/>
        <v>#DIV/0!</v>
      </c>
    </row>
    <row r="254" spans="1:16" s="2" customFormat="1" ht="18.75" customHeight="1">
      <c r="A254" s="15" t="s">
        <v>529</v>
      </c>
      <c r="B254" s="15"/>
      <c r="C254" s="15"/>
      <c r="D254" s="11"/>
      <c r="E254" s="13"/>
      <c r="F254" s="12" t="s">
        <v>103</v>
      </c>
      <c r="G254" s="40"/>
      <c r="H254" s="49"/>
      <c r="I254" s="53"/>
      <c r="J254" s="53"/>
      <c r="K254" s="51">
        <f>K255+K260</f>
        <v>0</v>
      </c>
      <c r="L254" s="51">
        <f>L255+L260</f>
        <v>0</v>
      </c>
      <c r="M254" s="52">
        <f>M255+M260</f>
        <v>0</v>
      </c>
      <c r="N254" s="4" t="e">
        <f t="shared" si="87"/>
        <v>#DIV/0!</v>
      </c>
    </row>
    <row r="255" spans="1:16" s="2" customFormat="1" ht="16.5" customHeight="1">
      <c r="A255" s="15" t="s">
        <v>530</v>
      </c>
      <c r="B255" s="15"/>
      <c r="C255" s="15"/>
      <c r="D255" s="11"/>
      <c r="E255" s="13"/>
      <c r="F255" s="12" t="s">
        <v>104</v>
      </c>
      <c r="G255" s="40"/>
      <c r="H255" s="49"/>
      <c r="I255" s="53"/>
      <c r="J255" s="53"/>
      <c r="K255" s="51">
        <f>SUBTOTAL(9,K256:K259)</f>
        <v>0</v>
      </c>
      <c r="L255" s="51">
        <f>SUBTOTAL(9,L256:L259)</f>
        <v>0</v>
      </c>
      <c r="M255" s="52">
        <f>SUBTOTAL(9,M256:M259)</f>
        <v>0</v>
      </c>
      <c r="N255" s="4" t="e">
        <f t="shared" si="87"/>
        <v>#DIV/0!</v>
      </c>
    </row>
    <row r="256" spans="1:16" s="2" customFormat="1">
      <c r="A256" s="17" t="s">
        <v>471</v>
      </c>
      <c r="B256" s="17" t="s">
        <v>12</v>
      </c>
      <c r="C256" s="17" t="s">
        <v>13</v>
      </c>
      <c r="D256" s="69">
        <v>97661</v>
      </c>
      <c r="E256" s="18" t="s">
        <v>593</v>
      </c>
      <c r="F256" s="19" t="s">
        <v>230</v>
      </c>
      <c r="G256" s="40">
        <v>25</v>
      </c>
      <c r="H256" s="49" t="s">
        <v>17</v>
      </c>
      <c r="I256" s="53" t="s">
        <v>585</v>
      </c>
      <c r="J256" s="229"/>
      <c r="K256" s="54" t="s">
        <v>585</v>
      </c>
      <c r="L256" s="54">
        <f t="shared" ref="L256:L259" si="88">TRUNC(J256*G256,2)</f>
        <v>0</v>
      </c>
      <c r="M256" s="55">
        <f>L256</f>
        <v>0</v>
      </c>
      <c r="N256" s="4" t="e">
        <f t="shared" si="87"/>
        <v>#DIV/0!</v>
      </c>
    </row>
    <row r="257" spans="1:16" s="2" customFormat="1">
      <c r="A257" s="17" t="s">
        <v>472</v>
      </c>
      <c r="B257" s="17" t="s">
        <v>12</v>
      </c>
      <c r="C257" s="17" t="s">
        <v>13</v>
      </c>
      <c r="D257" s="69">
        <v>97662</v>
      </c>
      <c r="E257" s="18" t="s">
        <v>593</v>
      </c>
      <c r="F257" s="39" t="s">
        <v>469</v>
      </c>
      <c r="G257" s="40">
        <v>376</v>
      </c>
      <c r="H257" s="49" t="s">
        <v>17</v>
      </c>
      <c r="I257" s="53" t="s">
        <v>585</v>
      </c>
      <c r="J257" s="235"/>
      <c r="K257" s="54" t="s">
        <v>585</v>
      </c>
      <c r="L257" s="54">
        <f t="shared" si="88"/>
        <v>0</v>
      </c>
      <c r="M257" s="55">
        <f>L257</f>
        <v>0</v>
      </c>
      <c r="N257" s="4" t="e">
        <f t="shared" si="87"/>
        <v>#DIV/0!</v>
      </c>
    </row>
    <row r="258" spans="1:16" s="2" customFormat="1">
      <c r="A258" s="17" t="s">
        <v>473</v>
      </c>
      <c r="B258" s="17" t="s">
        <v>12</v>
      </c>
      <c r="C258" s="17" t="s">
        <v>13</v>
      </c>
      <c r="D258" s="69">
        <v>97662</v>
      </c>
      <c r="E258" s="18" t="s">
        <v>593</v>
      </c>
      <c r="F258" s="39" t="s">
        <v>51</v>
      </c>
      <c r="G258" s="40">
        <v>834</v>
      </c>
      <c r="H258" s="49" t="s">
        <v>17</v>
      </c>
      <c r="I258" s="53" t="s">
        <v>585</v>
      </c>
      <c r="J258" s="235"/>
      <c r="K258" s="54" t="s">
        <v>585</v>
      </c>
      <c r="L258" s="54">
        <f t="shared" si="88"/>
        <v>0</v>
      </c>
      <c r="M258" s="55">
        <f>L258</f>
        <v>0</v>
      </c>
      <c r="N258" s="4" t="e">
        <f t="shared" si="87"/>
        <v>#DIV/0!</v>
      </c>
    </row>
    <row r="259" spans="1:16" s="2" customFormat="1">
      <c r="A259" s="17" t="s">
        <v>480</v>
      </c>
      <c r="B259" s="17" t="s">
        <v>12</v>
      </c>
      <c r="C259" s="17" t="s">
        <v>13</v>
      </c>
      <c r="D259" s="69">
        <v>97645</v>
      </c>
      <c r="E259" s="18" t="s">
        <v>593</v>
      </c>
      <c r="F259" s="19" t="s">
        <v>52</v>
      </c>
      <c r="G259" s="40">
        <v>4</v>
      </c>
      <c r="H259" s="49" t="s">
        <v>16</v>
      </c>
      <c r="I259" s="53" t="s">
        <v>585</v>
      </c>
      <c r="J259" s="229"/>
      <c r="K259" s="54" t="s">
        <v>585</v>
      </c>
      <c r="L259" s="54">
        <f t="shared" si="88"/>
        <v>0</v>
      </c>
      <c r="M259" s="55">
        <f>L259</f>
        <v>0</v>
      </c>
      <c r="N259" s="4" t="e">
        <f t="shared" si="87"/>
        <v>#DIV/0!</v>
      </c>
    </row>
    <row r="260" spans="1:16" s="2" customFormat="1" ht="20.25" customHeight="1">
      <c r="A260" s="15" t="s">
        <v>531</v>
      </c>
      <c r="B260" s="15"/>
      <c r="C260" s="15"/>
      <c r="D260" s="11"/>
      <c r="E260" s="13"/>
      <c r="F260" s="12" t="s">
        <v>105</v>
      </c>
      <c r="G260" s="40"/>
      <c r="H260" s="49"/>
      <c r="I260" s="53"/>
      <c r="J260" s="53"/>
      <c r="K260" s="51">
        <f>SUBTOTAL(9,K261:K278)</f>
        <v>0</v>
      </c>
      <c r="L260" s="51">
        <f>SUBTOTAL(9,L261:L278)</f>
        <v>0</v>
      </c>
      <c r="M260" s="52">
        <f>SUBTOTAL(9,M261:M278)</f>
        <v>0</v>
      </c>
      <c r="N260" s="4" t="e">
        <f t="shared" si="87"/>
        <v>#DIV/0!</v>
      </c>
    </row>
    <row r="261" spans="1:16" s="3" customFormat="1" ht="38.25">
      <c r="A261" s="17" t="s">
        <v>471</v>
      </c>
      <c r="B261" s="17" t="s">
        <v>12</v>
      </c>
      <c r="C261" s="17" t="s">
        <v>14</v>
      </c>
      <c r="D261" s="69">
        <v>764</v>
      </c>
      <c r="E261" s="18" t="s">
        <v>593</v>
      </c>
      <c r="F261" s="19" t="s">
        <v>293</v>
      </c>
      <c r="G261" s="40">
        <v>120</v>
      </c>
      <c r="H261" s="49" t="s">
        <v>17</v>
      </c>
      <c r="I261" s="229"/>
      <c r="J261" s="229"/>
      <c r="K261" s="54">
        <f>TRUNC(I261*G261,2)</f>
        <v>0</v>
      </c>
      <c r="L261" s="54">
        <f t="shared" ref="L261" si="89">TRUNC(J261*G261,2)</f>
        <v>0</v>
      </c>
      <c r="M261" s="55">
        <f t="shared" ref="M261:M278" si="90">L261+K261</f>
        <v>0</v>
      </c>
      <c r="N261" s="4" t="e">
        <f t="shared" si="87"/>
        <v>#DIV/0!</v>
      </c>
      <c r="O261" s="2"/>
      <c r="P261" s="2"/>
    </row>
    <row r="262" spans="1:16" s="3" customFormat="1" ht="24.75" customHeight="1">
      <c r="A262" s="17" t="s">
        <v>472</v>
      </c>
      <c r="B262" s="17" t="s">
        <v>12</v>
      </c>
      <c r="C262" s="17" t="s">
        <v>14</v>
      </c>
      <c r="D262" s="69">
        <v>8782</v>
      </c>
      <c r="E262" s="18" t="s">
        <v>593</v>
      </c>
      <c r="F262" s="194" t="s">
        <v>239</v>
      </c>
      <c r="G262" s="40">
        <v>26</v>
      </c>
      <c r="H262" s="49" t="s">
        <v>16</v>
      </c>
      <c r="I262" s="229"/>
      <c r="J262" s="229"/>
      <c r="K262" s="54">
        <f>TRUNC(I262*G262,2)</f>
        <v>0</v>
      </c>
      <c r="L262" s="54">
        <f t="shared" ref="L262" si="91">TRUNC(J262*G262,2)</f>
        <v>0</v>
      </c>
      <c r="M262" s="55">
        <f t="shared" si="90"/>
        <v>0</v>
      </c>
      <c r="N262" s="4" t="e">
        <f t="shared" si="87"/>
        <v>#DIV/0!</v>
      </c>
      <c r="O262" s="2"/>
      <c r="P262" s="2"/>
    </row>
    <row r="263" spans="1:16" s="2" customFormat="1" ht="46.5" customHeight="1">
      <c r="A263" s="17" t="s">
        <v>473</v>
      </c>
      <c r="B263" s="17" t="s">
        <v>12</v>
      </c>
      <c r="C263" s="17" t="s">
        <v>14</v>
      </c>
      <c r="D263" s="69">
        <v>9521</v>
      </c>
      <c r="E263" s="18" t="s">
        <v>593</v>
      </c>
      <c r="F263" s="19" t="s">
        <v>237</v>
      </c>
      <c r="G263" s="40">
        <v>3</v>
      </c>
      <c r="H263" s="49" t="s">
        <v>16</v>
      </c>
      <c r="I263" s="229"/>
      <c r="J263" s="229"/>
      <c r="K263" s="54">
        <f>TRUNC(I263*G263,2)</f>
        <v>0</v>
      </c>
      <c r="L263" s="54">
        <f t="shared" ref="L263:L300" si="92">TRUNC(J263*G263,2)</f>
        <v>0</v>
      </c>
      <c r="M263" s="55">
        <f t="shared" si="90"/>
        <v>0</v>
      </c>
      <c r="N263" s="4" t="e">
        <f t="shared" si="87"/>
        <v>#DIV/0!</v>
      </c>
    </row>
    <row r="264" spans="1:16" s="2" customFormat="1" ht="45" customHeight="1">
      <c r="A264" s="17" t="s">
        <v>480</v>
      </c>
      <c r="B264" s="17" t="s">
        <v>12</v>
      </c>
      <c r="C264" s="17" t="s">
        <v>14</v>
      </c>
      <c r="D264" s="69">
        <v>8783</v>
      </c>
      <c r="E264" s="18" t="s">
        <v>593</v>
      </c>
      <c r="F264" s="19" t="s">
        <v>196</v>
      </c>
      <c r="G264" s="40">
        <v>5</v>
      </c>
      <c r="H264" s="49" t="s">
        <v>16</v>
      </c>
      <c r="I264" s="229"/>
      <c r="J264" s="229"/>
      <c r="K264" s="54">
        <f t="shared" ref="K264:K296" si="93">TRUNC(I264*G264,2)</f>
        <v>0</v>
      </c>
      <c r="L264" s="54">
        <f t="shared" si="92"/>
        <v>0</v>
      </c>
      <c r="M264" s="55">
        <f t="shared" si="90"/>
        <v>0</v>
      </c>
      <c r="N264" s="4" t="e">
        <f t="shared" si="87"/>
        <v>#DIV/0!</v>
      </c>
    </row>
    <row r="265" spans="1:16" s="2" customFormat="1" ht="25.5">
      <c r="A265" s="17" t="s">
        <v>481</v>
      </c>
      <c r="B265" s="17" t="s">
        <v>12</v>
      </c>
      <c r="C265" s="17" t="s">
        <v>14</v>
      </c>
      <c r="D265" s="69">
        <v>8783</v>
      </c>
      <c r="E265" s="18" t="s">
        <v>593</v>
      </c>
      <c r="F265" s="19" t="s">
        <v>197</v>
      </c>
      <c r="G265" s="40">
        <v>13</v>
      </c>
      <c r="H265" s="49" t="s">
        <v>16</v>
      </c>
      <c r="I265" s="229"/>
      <c r="J265" s="229"/>
      <c r="K265" s="54">
        <f t="shared" si="93"/>
        <v>0</v>
      </c>
      <c r="L265" s="54">
        <f t="shared" si="92"/>
        <v>0</v>
      </c>
      <c r="M265" s="55">
        <f t="shared" si="90"/>
        <v>0</v>
      </c>
      <c r="N265" s="4" t="e">
        <f t="shared" si="87"/>
        <v>#DIV/0!</v>
      </c>
    </row>
    <row r="266" spans="1:16" s="2" customFormat="1" ht="38.25">
      <c r="A266" s="17" t="s">
        <v>482</v>
      </c>
      <c r="B266" s="17" t="s">
        <v>12</v>
      </c>
      <c r="C266" s="17" t="s">
        <v>14</v>
      </c>
      <c r="D266" s="69">
        <v>763</v>
      </c>
      <c r="E266" s="18" t="s">
        <v>593</v>
      </c>
      <c r="F266" s="19" t="s">
        <v>238</v>
      </c>
      <c r="G266" s="40">
        <v>45</v>
      </c>
      <c r="H266" s="49" t="s">
        <v>17</v>
      </c>
      <c r="I266" s="229"/>
      <c r="J266" s="229"/>
      <c r="K266" s="54">
        <f t="shared" si="93"/>
        <v>0</v>
      </c>
      <c r="L266" s="54">
        <f t="shared" si="92"/>
        <v>0</v>
      </c>
      <c r="M266" s="55">
        <f t="shared" si="90"/>
        <v>0</v>
      </c>
      <c r="N266" s="4" t="e">
        <f t="shared" si="87"/>
        <v>#DIV/0!</v>
      </c>
    </row>
    <row r="267" spans="1:16" s="2" customFormat="1" ht="25.5">
      <c r="A267" s="17" t="s">
        <v>483</v>
      </c>
      <c r="B267" s="17" t="s">
        <v>12</v>
      </c>
      <c r="C267" s="17" t="s">
        <v>14</v>
      </c>
      <c r="D267" s="69">
        <v>11292</v>
      </c>
      <c r="E267" s="18" t="s">
        <v>593</v>
      </c>
      <c r="F267" s="19" t="s">
        <v>239</v>
      </c>
      <c r="G267" s="40">
        <v>6</v>
      </c>
      <c r="H267" s="49" t="s">
        <v>16</v>
      </c>
      <c r="I267" s="229"/>
      <c r="J267" s="229"/>
      <c r="K267" s="54">
        <f t="shared" si="93"/>
        <v>0</v>
      </c>
      <c r="L267" s="54">
        <f t="shared" si="92"/>
        <v>0</v>
      </c>
      <c r="M267" s="55">
        <f t="shared" si="90"/>
        <v>0</v>
      </c>
      <c r="N267" s="4" t="e">
        <f t="shared" si="87"/>
        <v>#DIV/0!</v>
      </c>
    </row>
    <row r="268" spans="1:16" s="2" customFormat="1" ht="25.5">
      <c r="A268" s="17" t="s">
        <v>484</v>
      </c>
      <c r="B268" s="17" t="s">
        <v>12</v>
      </c>
      <c r="C268" s="17" t="s">
        <v>14</v>
      </c>
      <c r="D268" s="69">
        <v>8353</v>
      </c>
      <c r="E268" s="18" t="s">
        <v>593</v>
      </c>
      <c r="F268" s="19" t="s">
        <v>240</v>
      </c>
      <c r="G268" s="40">
        <v>6</v>
      </c>
      <c r="H268" s="49" t="s">
        <v>16</v>
      </c>
      <c r="I268" s="229"/>
      <c r="J268" s="229"/>
      <c r="K268" s="54">
        <f t="shared" si="93"/>
        <v>0</v>
      </c>
      <c r="L268" s="54">
        <f t="shared" si="92"/>
        <v>0</v>
      </c>
      <c r="M268" s="55">
        <f t="shared" si="90"/>
        <v>0</v>
      </c>
      <c r="N268" s="4" t="e">
        <f t="shared" si="87"/>
        <v>#DIV/0!</v>
      </c>
    </row>
    <row r="269" spans="1:16" s="2" customFormat="1" ht="38.25">
      <c r="A269" s="17" t="s">
        <v>485</v>
      </c>
      <c r="B269" s="17" t="s">
        <v>12</v>
      </c>
      <c r="C269" s="17" t="s">
        <v>14</v>
      </c>
      <c r="D269" s="69">
        <v>8359</v>
      </c>
      <c r="E269" s="18" t="s">
        <v>593</v>
      </c>
      <c r="F269" s="19" t="s">
        <v>241</v>
      </c>
      <c r="G269" s="40">
        <v>91</v>
      </c>
      <c r="H269" s="49" t="s">
        <v>17</v>
      </c>
      <c r="I269" s="229"/>
      <c r="J269" s="229"/>
      <c r="K269" s="54">
        <f t="shared" si="93"/>
        <v>0</v>
      </c>
      <c r="L269" s="54">
        <f t="shared" si="92"/>
        <v>0</v>
      </c>
      <c r="M269" s="55">
        <f t="shared" si="90"/>
        <v>0</v>
      </c>
      <c r="N269" s="4" t="e">
        <f t="shared" si="87"/>
        <v>#DIV/0!</v>
      </c>
    </row>
    <row r="270" spans="1:16" s="2" customFormat="1" ht="25.5">
      <c r="A270" s="17" t="s">
        <v>486</v>
      </c>
      <c r="B270" s="17" t="s">
        <v>12</v>
      </c>
      <c r="C270" s="17" t="s">
        <v>14</v>
      </c>
      <c r="D270" s="69">
        <v>4532</v>
      </c>
      <c r="E270" s="18" t="s">
        <v>593</v>
      </c>
      <c r="F270" s="19" t="s">
        <v>108</v>
      </c>
      <c r="G270" s="40">
        <v>19</v>
      </c>
      <c r="H270" s="49" t="s">
        <v>16</v>
      </c>
      <c r="I270" s="229"/>
      <c r="J270" s="229"/>
      <c r="K270" s="54">
        <f t="shared" si="93"/>
        <v>0</v>
      </c>
      <c r="L270" s="54">
        <f t="shared" si="92"/>
        <v>0</v>
      </c>
      <c r="M270" s="55">
        <f t="shared" si="90"/>
        <v>0</v>
      </c>
      <c r="N270" s="4" t="e">
        <f t="shared" si="87"/>
        <v>#DIV/0!</v>
      </c>
    </row>
    <row r="271" spans="1:16" s="2" customFormat="1">
      <c r="A271" s="17" t="s">
        <v>487</v>
      </c>
      <c r="B271" s="17" t="s">
        <v>12</v>
      </c>
      <c r="C271" s="17" t="s">
        <v>13</v>
      </c>
      <c r="D271" s="69">
        <v>95750</v>
      </c>
      <c r="E271" s="18" t="s">
        <v>593</v>
      </c>
      <c r="F271" s="19" t="s">
        <v>400</v>
      </c>
      <c r="G271" s="40">
        <v>72</v>
      </c>
      <c r="H271" s="49" t="s">
        <v>17</v>
      </c>
      <c r="I271" s="229"/>
      <c r="J271" s="229"/>
      <c r="K271" s="54">
        <f t="shared" si="93"/>
        <v>0</v>
      </c>
      <c r="L271" s="54">
        <f t="shared" si="92"/>
        <v>0</v>
      </c>
      <c r="M271" s="55">
        <f t="shared" si="90"/>
        <v>0</v>
      </c>
      <c r="N271" s="4" t="e">
        <f t="shared" si="87"/>
        <v>#DIV/0!</v>
      </c>
    </row>
    <row r="272" spans="1:16" s="2" customFormat="1" ht="25.5">
      <c r="A272" s="17" t="s">
        <v>488</v>
      </c>
      <c r="B272" s="17" t="s">
        <v>12</v>
      </c>
      <c r="C272" s="17" t="s">
        <v>13</v>
      </c>
      <c r="D272" s="69">
        <v>95747</v>
      </c>
      <c r="E272" s="18" t="s">
        <v>593</v>
      </c>
      <c r="F272" s="19" t="s">
        <v>401</v>
      </c>
      <c r="G272" s="40">
        <v>133</v>
      </c>
      <c r="H272" s="49" t="s">
        <v>17</v>
      </c>
      <c r="I272" s="229"/>
      <c r="J272" s="229"/>
      <c r="K272" s="54">
        <f t="shared" si="93"/>
        <v>0</v>
      </c>
      <c r="L272" s="54">
        <f t="shared" si="92"/>
        <v>0</v>
      </c>
      <c r="M272" s="55">
        <f t="shared" si="90"/>
        <v>0</v>
      </c>
      <c r="N272" s="4" t="e">
        <f t="shared" si="87"/>
        <v>#DIV/0!</v>
      </c>
    </row>
    <row r="273" spans="1:14" s="2" customFormat="1">
      <c r="A273" s="17" t="s">
        <v>489</v>
      </c>
      <c r="B273" s="17" t="s">
        <v>12</v>
      </c>
      <c r="C273" s="17" t="s">
        <v>13</v>
      </c>
      <c r="D273" s="69">
        <v>95748</v>
      </c>
      <c r="E273" s="18" t="s">
        <v>593</v>
      </c>
      <c r="F273" s="19" t="s">
        <v>402</v>
      </c>
      <c r="G273" s="40">
        <v>10</v>
      </c>
      <c r="H273" s="49" t="s">
        <v>17</v>
      </c>
      <c r="I273" s="229"/>
      <c r="J273" s="229"/>
      <c r="K273" s="54">
        <f t="shared" si="93"/>
        <v>0</v>
      </c>
      <c r="L273" s="54">
        <f t="shared" si="92"/>
        <v>0</v>
      </c>
      <c r="M273" s="55">
        <f t="shared" si="90"/>
        <v>0</v>
      </c>
      <c r="N273" s="4" t="e">
        <f t="shared" si="87"/>
        <v>#DIV/0!</v>
      </c>
    </row>
    <row r="274" spans="1:14" s="2" customFormat="1">
      <c r="A274" s="17" t="s">
        <v>490</v>
      </c>
      <c r="B274" s="17" t="s">
        <v>12</v>
      </c>
      <c r="C274" s="17" t="s">
        <v>14</v>
      </c>
      <c r="D274" s="69">
        <v>9199</v>
      </c>
      <c r="E274" s="18" t="s">
        <v>593</v>
      </c>
      <c r="F274" s="19" t="s">
        <v>403</v>
      </c>
      <c r="G274" s="40">
        <v>33</v>
      </c>
      <c r="H274" s="49" t="s">
        <v>17</v>
      </c>
      <c r="I274" s="229"/>
      <c r="J274" s="229"/>
      <c r="K274" s="54">
        <f t="shared" si="93"/>
        <v>0</v>
      </c>
      <c r="L274" s="54">
        <f t="shared" si="92"/>
        <v>0</v>
      </c>
      <c r="M274" s="55">
        <f t="shared" si="90"/>
        <v>0</v>
      </c>
      <c r="N274" s="4" t="e">
        <f t="shared" si="87"/>
        <v>#DIV/0!</v>
      </c>
    </row>
    <row r="275" spans="1:14" s="2" customFormat="1" ht="25.5">
      <c r="A275" s="17" t="s">
        <v>491</v>
      </c>
      <c r="B275" s="17" t="s">
        <v>12</v>
      </c>
      <c r="C275" s="17" t="s">
        <v>13</v>
      </c>
      <c r="D275" s="69">
        <v>95802</v>
      </c>
      <c r="E275" s="18" t="s">
        <v>593</v>
      </c>
      <c r="F275" s="19" t="s">
        <v>294</v>
      </c>
      <c r="G275" s="40">
        <v>40</v>
      </c>
      <c r="H275" s="49" t="s">
        <v>16</v>
      </c>
      <c r="I275" s="229"/>
      <c r="J275" s="229"/>
      <c r="K275" s="54">
        <f t="shared" si="93"/>
        <v>0</v>
      </c>
      <c r="L275" s="54">
        <f t="shared" si="92"/>
        <v>0</v>
      </c>
      <c r="M275" s="55">
        <f t="shared" si="90"/>
        <v>0</v>
      </c>
      <c r="N275" s="4" t="e">
        <f t="shared" si="87"/>
        <v>#DIV/0!</v>
      </c>
    </row>
    <row r="276" spans="1:14" s="2" customFormat="1" ht="25.5">
      <c r="A276" s="17" t="s">
        <v>492</v>
      </c>
      <c r="B276" s="17" t="s">
        <v>12</v>
      </c>
      <c r="C276" s="17" t="s">
        <v>13</v>
      </c>
      <c r="D276" s="69">
        <v>95803</v>
      </c>
      <c r="E276" s="18" t="s">
        <v>593</v>
      </c>
      <c r="F276" s="19" t="s">
        <v>295</v>
      </c>
      <c r="G276" s="40">
        <v>84</v>
      </c>
      <c r="H276" s="49" t="s">
        <v>16</v>
      </c>
      <c r="I276" s="229"/>
      <c r="J276" s="229"/>
      <c r="K276" s="54">
        <f t="shared" si="93"/>
        <v>0</v>
      </c>
      <c r="L276" s="54">
        <f t="shared" si="92"/>
        <v>0</v>
      </c>
      <c r="M276" s="55">
        <f t="shared" si="90"/>
        <v>0</v>
      </c>
      <c r="N276" s="4" t="e">
        <f t="shared" si="87"/>
        <v>#DIV/0!</v>
      </c>
    </row>
    <row r="277" spans="1:14" s="2" customFormat="1" ht="25.5">
      <c r="A277" s="17" t="s">
        <v>493</v>
      </c>
      <c r="B277" s="17" t="s">
        <v>12</v>
      </c>
      <c r="C277" s="17" t="s">
        <v>14</v>
      </c>
      <c r="D277" s="69">
        <v>9206</v>
      </c>
      <c r="E277" s="18" t="s">
        <v>593</v>
      </c>
      <c r="F277" s="19" t="s">
        <v>296</v>
      </c>
      <c r="G277" s="40">
        <v>14</v>
      </c>
      <c r="H277" s="49" t="s">
        <v>16</v>
      </c>
      <c r="I277" s="229"/>
      <c r="J277" s="229"/>
      <c r="K277" s="54">
        <f t="shared" si="93"/>
        <v>0</v>
      </c>
      <c r="L277" s="54">
        <f t="shared" si="92"/>
        <v>0</v>
      </c>
      <c r="M277" s="55">
        <f t="shared" si="90"/>
        <v>0</v>
      </c>
      <c r="N277" s="4" t="e">
        <f t="shared" si="87"/>
        <v>#DIV/0!</v>
      </c>
    </row>
    <row r="278" spans="1:14" s="2" customFormat="1" ht="30" customHeight="1">
      <c r="A278" s="17" t="s">
        <v>494</v>
      </c>
      <c r="B278" s="17" t="s">
        <v>12</v>
      </c>
      <c r="C278" s="17" t="s">
        <v>14</v>
      </c>
      <c r="D278" s="69">
        <v>11815</v>
      </c>
      <c r="E278" s="18" t="s">
        <v>593</v>
      </c>
      <c r="F278" s="19" t="s">
        <v>297</v>
      </c>
      <c r="G278" s="40">
        <v>4</v>
      </c>
      <c r="H278" s="49" t="s">
        <v>16</v>
      </c>
      <c r="I278" s="229"/>
      <c r="J278" s="229"/>
      <c r="K278" s="54">
        <f t="shared" si="93"/>
        <v>0</v>
      </c>
      <c r="L278" s="54">
        <f t="shared" si="92"/>
        <v>0</v>
      </c>
      <c r="M278" s="55">
        <f t="shared" si="90"/>
        <v>0</v>
      </c>
      <c r="N278" s="4" t="e">
        <f t="shared" si="87"/>
        <v>#DIV/0!</v>
      </c>
    </row>
    <row r="279" spans="1:14" s="2" customFormat="1">
      <c r="A279" s="15" t="s">
        <v>532</v>
      </c>
      <c r="B279" s="15"/>
      <c r="C279" s="15"/>
      <c r="D279" s="11"/>
      <c r="E279" s="13"/>
      <c r="F279" s="12" t="s">
        <v>106</v>
      </c>
      <c r="G279" s="40"/>
      <c r="H279" s="49"/>
      <c r="I279" s="53"/>
      <c r="J279" s="53"/>
      <c r="K279" s="51">
        <f>K280</f>
        <v>0</v>
      </c>
      <c r="L279" s="51">
        <f>L280</f>
        <v>0</v>
      </c>
      <c r="M279" s="52">
        <f>M280</f>
        <v>0</v>
      </c>
      <c r="N279" s="4" t="e">
        <f t="shared" si="87"/>
        <v>#DIV/0!</v>
      </c>
    </row>
    <row r="280" spans="1:14" s="2" customFormat="1" ht="18" customHeight="1">
      <c r="A280" s="15" t="s">
        <v>533</v>
      </c>
      <c r="B280" s="15"/>
      <c r="C280" s="15"/>
      <c r="D280" s="11"/>
      <c r="E280" s="13"/>
      <c r="F280" s="12" t="s">
        <v>107</v>
      </c>
      <c r="G280" s="40"/>
      <c r="H280" s="49"/>
      <c r="I280" s="53"/>
      <c r="J280" s="53"/>
      <c r="K280" s="51">
        <f>SUBTOTAL(9,K281:K292)</f>
        <v>0</v>
      </c>
      <c r="L280" s="51">
        <f>SUBTOTAL(9,L281:L292)</f>
        <v>0</v>
      </c>
      <c r="M280" s="52">
        <f>SUBTOTAL(9,M281:M292)</f>
        <v>0</v>
      </c>
      <c r="N280" s="4" t="e">
        <f t="shared" si="87"/>
        <v>#DIV/0!</v>
      </c>
    </row>
    <row r="281" spans="1:14" s="2" customFormat="1">
      <c r="A281" s="17" t="s">
        <v>471</v>
      </c>
      <c r="B281" s="17" t="s">
        <v>12</v>
      </c>
      <c r="C281" s="17" t="s">
        <v>266</v>
      </c>
      <c r="D281" s="69">
        <v>8100</v>
      </c>
      <c r="E281" s="18" t="s">
        <v>593</v>
      </c>
      <c r="F281" s="19" t="s">
        <v>198</v>
      </c>
      <c r="G281" s="40">
        <v>132</v>
      </c>
      <c r="H281" s="49" t="s">
        <v>17</v>
      </c>
      <c r="I281" s="229"/>
      <c r="J281" s="229"/>
      <c r="K281" s="54">
        <f t="shared" si="93"/>
        <v>0</v>
      </c>
      <c r="L281" s="54">
        <f t="shared" si="92"/>
        <v>0</v>
      </c>
      <c r="M281" s="55">
        <f t="shared" ref="M281:M292" si="94">L281+K281</f>
        <v>0</v>
      </c>
      <c r="N281" s="4" t="e">
        <f t="shared" si="87"/>
        <v>#DIV/0!</v>
      </c>
    </row>
    <row r="282" spans="1:14" s="2" customFormat="1" ht="25.5">
      <c r="A282" s="17" t="s">
        <v>472</v>
      </c>
      <c r="B282" s="17" t="s">
        <v>12</v>
      </c>
      <c r="C282" s="17" t="s">
        <v>14</v>
      </c>
      <c r="D282" s="69">
        <v>8112</v>
      </c>
      <c r="E282" s="18" t="s">
        <v>593</v>
      </c>
      <c r="F282" s="19" t="s">
        <v>199</v>
      </c>
      <c r="G282" s="40">
        <v>23</v>
      </c>
      <c r="H282" s="49" t="s">
        <v>16</v>
      </c>
      <c r="I282" s="229"/>
      <c r="J282" s="229"/>
      <c r="K282" s="54">
        <f t="shared" si="93"/>
        <v>0</v>
      </c>
      <c r="L282" s="54">
        <f t="shared" si="92"/>
        <v>0</v>
      </c>
      <c r="M282" s="55">
        <f t="shared" si="94"/>
        <v>0</v>
      </c>
      <c r="N282" s="4" t="e">
        <f t="shared" si="87"/>
        <v>#DIV/0!</v>
      </c>
    </row>
    <row r="283" spans="1:14" s="2" customFormat="1" ht="25.5">
      <c r="A283" s="17" t="s">
        <v>473</v>
      </c>
      <c r="B283" s="17" t="s">
        <v>12</v>
      </c>
      <c r="C283" s="17" t="s">
        <v>14</v>
      </c>
      <c r="D283" s="69">
        <v>1005</v>
      </c>
      <c r="E283" s="18" t="s">
        <v>593</v>
      </c>
      <c r="F283" s="19" t="s">
        <v>200</v>
      </c>
      <c r="G283" s="40">
        <v>3</v>
      </c>
      <c r="H283" s="49" t="s">
        <v>16</v>
      </c>
      <c r="I283" s="229"/>
      <c r="J283" s="229"/>
      <c r="K283" s="54">
        <f t="shared" si="93"/>
        <v>0</v>
      </c>
      <c r="L283" s="54">
        <f t="shared" si="92"/>
        <v>0</v>
      </c>
      <c r="M283" s="55">
        <f t="shared" si="94"/>
        <v>0</v>
      </c>
      <c r="N283" s="4" t="e">
        <f t="shared" si="87"/>
        <v>#DIV/0!</v>
      </c>
    </row>
    <row r="284" spans="1:14" s="2" customFormat="1" ht="25.5">
      <c r="A284" s="17" t="s">
        <v>480</v>
      </c>
      <c r="B284" s="17" t="s">
        <v>12</v>
      </c>
      <c r="C284" s="17" t="s">
        <v>14</v>
      </c>
      <c r="D284" s="69">
        <v>8783</v>
      </c>
      <c r="E284" s="18" t="s">
        <v>593</v>
      </c>
      <c r="F284" s="19" t="s">
        <v>197</v>
      </c>
      <c r="G284" s="40">
        <v>22</v>
      </c>
      <c r="H284" s="49" t="s">
        <v>16</v>
      </c>
      <c r="I284" s="229"/>
      <c r="J284" s="229"/>
      <c r="K284" s="54">
        <f t="shared" si="93"/>
        <v>0</v>
      </c>
      <c r="L284" s="54">
        <f t="shared" si="92"/>
        <v>0</v>
      </c>
      <c r="M284" s="55">
        <f t="shared" si="94"/>
        <v>0</v>
      </c>
      <c r="N284" s="4" t="e">
        <f t="shared" si="87"/>
        <v>#DIV/0!</v>
      </c>
    </row>
    <row r="285" spans="1:14" s="2" customFormat="1" ht="25.5">
      <c r="A285" s="17" t="s">
        <v>481</v>
      </c>
      <c r="B285" s="17" t="s">
        <v>12</v>
      </c>
      <c r="C285" s="17" t="s">
        <v>14</v>
      </c>
      <c r="D285" s="69">
        <v>8114</v>
      </c>
      <c r="E285" s="18" t="s">
        <v>593</v>
      </c>
      <c r="F285" s="19" t="s">
        <v>201</v>
      </c>
      <c r="G285" s="40">
        <v>2</v>
      </c>
      <c r="H285" s="49" t="s">
        <v>16</v>
      </c>
      <c r="I285" s="229"/>
      <c r="J285" s="229"/>
      <c r="K285" s="54">
        <f t="shared" si="93"/>
        <v>0</v>
      </c>
      <c r="L285" s="54">
        <f t="shared" si="92"/>
        <v>0</v>
      </c>
      <c r="M285" s="55">
        <f t="shared" si="94"/>
        <v>0</v>
      </c>
      <c r="N285" s="4" t="e">
        <f t="shared" si="87"/>
        <v>#DIV/0!</v>
      </c>
    </row>
    <row r="286" spans="1:14" s="2" customFormat="1" ht="38.25">
      <c r="A286" s="17" t="s">
        <v>482</v>
      </c>
      <c r="B286" s="17" t="s">
        <v>12</v>
      </c>
      <c r="C286" s="17" t="s">
        <v>14</v>
      </c>
      <c r="D286" s="69">
        <v>8359</v>
      </c>
      <c r="E286" s="18" t="s">
        <v>593</v>
      </c>
      <c r="F286" s="19" t="s">
        <v>241</v>
      </c>
      <c r="G286" s="40">
        <v>102</v>
      </c>
      <c r="H286" s="49" t="s">
        <v>17</v>
      </c>
      <c r="I286" s="229"/>
      <c r="J286" s="229"/>
      <c r="K286" s="54">
        <f t="shared" si="93"/>
        <v>0</v>
      </c>
      <c r="L286" s="54">
        <f t="shared" si="92"/>
        <v>0</v>
      </c>
      <c r="M286" s="55">
        <f t="shared" si="94"/>
        <v>0</v>
      </c>
      <c r="N286" s="4" t="e">
        <f t="shared" si="87"/>
        <v>#DIV/0!</v>
      </c>
    </row>
    <row r="287" spans="1:14" s="2" customFormat="1" ht="25.5">
      <c r="A287" s="17" t="s">
        <v>483</v>
      </c>
      <c r="B287" s="17" t="s">
        <v>12</v>
      </c>
      <c r="C287" s="17" t="s">
        <v>14</v>
      </c>
      <c r="D287" s="69">
        <v>4532</v>
      </c>
      <c r="E287" s="18" t="s">
        <v>593</v>
      </c>
      <c r="F287" s="19" t="s">
        <v>108</v>
      </c>
      <c r="G287" s="40">
        <v>22</v>
      </c>
      <c r="H287" s="49" t="s">
        <v>16</v>
      </c>
      <c r="I287" s="229"/>
      <c r="J287" s="229"/>
      <c r="K287" s="54">
        <f t="shared" si="93"/>
        <v>0</v>
      </c>
      <c r="L287" s="54">
        <f t="shared" si="92"/>
        <v>0</v>
      </c>
      <c r="M287" s="55">
        <f t="shared" si="94"/>
        <v>0</v>
      </c>
      <c r="N287" s="4" t="e">
        <f t="shared" si="87"/>
        <v>#DIV/0!</v>
      </c>
    </row>
    <row r="288" spans="1:14" s="2" customFormat="1" ht="25.5">
      <c r="A288" s="17" t="s">
        <v>484</v>
      </c>
      <c r="B288" s="17" t="s">
        <v>12</v>
      </c>
      <c r="C288" s="17" t="s">
        <v>14</v>
      </c>
      <c r="D288" s="69">
        <v>765</v>
      </c>
      <c r="E288" s="18" t="s">
        <v>593</v>
      </c>
      <c r="F288" s="19" t="s">
        <v>202</v>
      </c>
      <c r="G288" s="40">
        <v>139</v>
      </c>
      <c r="H288" s="49" t="s">
        <v>17</v>
      </c>
      <c r="I288" s="229"/>
      <c r="J288" s="229"/>
      <c r="K288" s="54">
        <f t="shared" si="93"/>
        <v>0</v>
      </c>
      <c r="L288" s="54">
        <f t="shared" si="92"/>
        <v>0</v>
      </c>
      <c r="M288" s="55">
        <f t="shared" si="94"/>
        <v>0</v>
      </c>
      <c r="N288" s="4" t="e">
        <f t="shared" si="87"/>
        <v>#DIV/0!</v>
      </c>
    </row>
    <row r="289" spans="1:16" s="2" customFormat="1" ht="25.5">
      <c r="A289" s="17" t="s">
        <v>485</v>
      </c>
      <c r="B289" s="17" t="s">
        <v>12</v>
      </c>
      <c r="C289" s="17" t="s">
        <v>14</v>
      </c>
      <c r="D289" s="69">
        <v>8686</v>
      </c>
      <c r="E289" s="18" t="s">
        <v>593</v>
      </c>
      <c r="F289" s="19" t="s">
        <v>203</v>
      </c>
      <c r="G289" s="40">
        <v>2</v>
      </c>
      <c r="H289" s="49" t="s">
        <v>16</v>
      </c>
      <c r="I289" s="229"/>
      <c r="J289" s="229"/>
      <c r="K289" s="54">
        <f t="shared" si="93"/>
        <v>0</v>
      </c>
      <c r="L289" s="54">
        <f t="shared" si="92"/>
        <v>0</v>
      </c>
      <c r="M289" s="55">
        <f t="shared" si="94"/>
        <v>0</v>
      </c>
      <c r="N289" s="4" t="e">
        <f t="shared" si="87"/>
        <v>#DIV/0!</v>
      </c>
    </row>
    <row r="290" spans="1:16" s="2" customFormat="1" ht="25.5">
      <c r="A290" s="17" t="s">
        <v>486</v>
      </c>
      <c r="B290" s="17" t="s">
        <v>12</v>
      </c>
      <c r="C290" s="17" t="s">
        <v>14</v>
      </c>
      <c r="D290" s="69">
        <v>8689</v>
      </c>
      <c r="E290" s="18" t="s">
        <v>593</v>
      </c>
      <c r="F290" s="19" t="s">
        <v>204</v>
      </c>
      <c r="G290" s="40">
        <v>5</v>
      </c>
      <c r="H290" s="49" t="s">
        <v>16</v>
      </c>
      <c r="I290" s="229"/>
      <c r="J290" s="229"/>
      <c r="K290" s="54">
        <f t="shared" si="93"/>
        <v>0</v>
      </c>
      <c r="L290" s="54">
        <f t="shared" si="92"/>
        <v>0</v>
      </c>
      <c r="M290" s="55">
        <f t="shared" si="94"/>
        <v>0</v>
      </c>
      <c r="N290" s="4" t="e">
        <f t="shared" si="87"/>
        <v>#DIV/0!</v>
      </c>
    </row>
    <row r="291" spans="1:16" s="2" customFormat="1">
      <c r="A291" s="17" t="s">
        <v>487</v>
      </c>
      <c r="B291" s="17" t="s">
        <v>12</v>
      </c>
      <c r="C291" s="17" t="s">
        <v>11</v>
      </c>
      <c r="D291" s="69">
        <v>1010</v>
      </c>
      <c r="E291" s="18" t="s">
        <v>593</v>
      </c>
      <c r="F291" s="16" t="s">
        <v>404</v>
      </c>
      <c r="G291" s="40">
        <v>7</v>
      </c>
      <c r="H291" s="49" t="s">
        <v>17</v>
      </c>
      <c r="I291" s="229"/>
      <c r="J291" s="229"/>
      <c r="K291" s="54">
        <f t="shared" si="93"/>
        <v>0</v>
      </c>
      <c r="L291" s="54">
        <f t="shared" si="92"/>
        <v>0</v>
      </c>
      <c r="M291" s="55">
        <f t="shared" si="94"/>
        <v>0</v>
      </c>
      <c r="N291" s="4" t="e">
        <f t="shared" si="87"/>
        <v>#DIV/0!</v>
      </c>
    </row>
    <row r="292" spans="1:16" s="2" customFormat="1" ht="25.5">
      <c r="A292" s="17" t="s">
        <v>488</v>
      </c>
      <c r="B292" s="17" t="s">
        <v>12</v>
      </c>
      <c r="C292" s="17" t="s">
        <v>14</v>
      </c>
      <c r="D292" s="69">
        <v>4532</v>
      </c>
      <c r="E292" s="18" t="s">
        <v>593</v>
      </c>
      <c r="F292" s="19" t="s">
        <v>109</v>
      </c>
      <c r="G292" s="40">
        <v>4</v>
      </c>
      <c r="H292" s="49" t="s">
        <v>16</v>
      </c>
      <c r="I292" s="229"/>
      <c r="J292" s="229"/>
      <c r="K292" s="54">
        <f t="shared" si="93"/>
        <v>0</v>
      </c>
      <c r="L292" s="54">
        <f t="shared" si="92"/>
        <v>0</v>
      </c>
      <c r="M292" s="55">
        <f t="shared" si="94"/>
        <v>0</v>
      </c>
      <c r="N292" s="4" t="e">
        <f t="shared" si="87"/>
        <v>#DIV/0!</v>
      </c>
    </row>
    <row r="293" spans="1:16" s="2" customFormat="1">
      <c r="A293" s="15" t="s">
        <v>534</v>
      </c>
      <c r="B293" s="15"/>
      <c r="C293" s="15"/>
      <c r="D293" s="11"/>
      <c r="E293" s="13"/>
      <c r="F293" s="12" t="s">
        <v>171</v>
      </c>
      <c r="G293" s="40"/>
      <c r="H293" s="49"/>
      <c r="I293" s="53"/>
      <c r="J293" s="53"/>
      <c r="K293" s="51">
        <f>K294</f>
        <v>0</v>
      </c>
      <c r="L293" s="51">
        <f>L294</f>
        <v>0</v>
      </c>
      <c r="M293" s="52">
        <f>M294</f>
        <v>0</v>
      </c>
      <c r="N293" s="4" t="e">
        <f t="shared" si="87"/>
        <v>#DIV/0!</v>
      </c>
    </row>
    <row r="294" spans="1:16" s="2" customFormat="1" ht="19.5" customHeight="1">
      <c r="A294" s="15" t="s">
        <v>535</v>
      </c>
      <c r="B294" s="15"/>
      <c r="C294" s="15"/>
      <c r="D294" s="11"/>
      <c r="E294" s="13"/>
      <c r="F294" s="12" t="s">
        <v>172</v>
      </c>
      <c r="G294" s="40"/>
      <c r="H294" s="49"/>
      <c r="I294" s="53"/>
      <c r="J294" s="53"/>
      <c r="K294" s="51">
        <f>SUBTOTAL(9,K295:K303)</f>
        <v>0</v>
      </c>
      <c r="L294" s="51">
        <f>SUBTOTAL(9,L295:L303)</f>
        <v>0</v>
      </c>
      <c r="M294" s="52">
        <f>SUBTOTAL(9,M295:M303)</f>
        <v>0</v>
      </c>
      <c r="N294" s="4" t="e">
        <f t="shared" si="87"/>
        <v>#DIV/0!</v>
      </c>
    </row>
    <row r="295" spans="1:16" s="2" customFormat="1" ht="25.5">
      <c r="A295" s="17" t="s">
        <v>471</v>
      </c>
      <c r="B295" s="17" t="s">
        <v>12</v>
      </c>
      <c r="C295" s="17" t="s">
        <v>14</v>
      </c>
      <c r="D295" s="69">
        <v>769</v>
      </c>
      <c r="E295" s="18" t="s">
        <v>593</v>
      </c>
      <c r="F295" s="39" t="s">
        <v>173</v>
      </c>
      <c r="G295" s="40">
        <v>182</v>
      </c>
      <c r="H295" s="49" t="s">
        <v>17</v>
      </c>
      <c r="I295" s="229"/>
      <c r="J295" s="229"/>
      <c r="K295" s="54">
        <f>TRUNC(I295*G295,2)</f>
        <v>0</v>
      </c>
      <c r="L295" s="54">
        <f>TRUNC(J295*G295,2)</f>
        <v>0</v>
      </c>
      <c r="M295" s="55">
        <f t="shared" ref="M295:M303" si="95">L295+K295</f>
        <v>0</v>
      </c>
      <c r="N295" s="4" t="e">
        <f t="shared" si="87"/>
        <v>#DIV/0!</v>
      </c>
    </row>
    <row r="296" spans="1:16" s="2" customFormat="1" ht="25.5">
      <c r="A296" s="17" t="s">
        <v>472</v>
      </c>
      <c r="B296" s="17" t="s">
        <v>12</v>
      </c>
      <c r="C296" s="17" t="s">
        <v>14</v>
      </c>
      <c r="D296" s="69">
        <v>769</v>
      </c>
      <c r="E296" s="18" t="s">
        <v>593</v>
      </c>
      <c r="F296" s="19" t="s">
        <v>298</v>
      </c>
      <c r="G296" s="40">
        <v>182</v>
      </c>
      <c r="H296" s="49" t="s">
        <v>17</v>
      </c>
      <c r="I296" s="229"/>
      <c r="J296" s="229"/>
      <c r="K296" s="54">
        <f t="shared" si="93"/>
        <v>0</v>
      </c>
      <c r="L296" s="54">
        <f t="shared" si="92"/>
        <v>0</v>
      </c>
      <c r="M296" s="55">
        <f t="shared" si="95"/>
        <v>0</v>
      </c>
      <c r="N296" s="4" t="e">
        <f t="shared" si="87"/>
        <v>#DIV/0!</v>
      </c>
    </row>
    <row r="297" spans="1:16" s="2" customFormat="1" ht="25.5">
      <c r="A297" s="17" t="s">
        <v>473</v>
      </c>
      <c r="B297" s="17" t="s">
        <v>12</v>
      </c>
      <c r="C297" s="17" t="s">
        <v>14</v>
      </c>
      <c r="D297" s="69">
        <v>10279</v>
      </c>
      <c r="E297" s="18" t="s">
        <v>593</v>
      </c>
      <c r="F297" s="19" t="s">
        <v>405</v>
      </c>
      <c r="G297" s="40">
        <v>18</v>
      </c>
      <c r="H297" s="49" t="s">
        <v>16</v>
      </c>
      <c r="I297" s="229"/>
      <c r="J297" s="229"/>
      <c r="K297" s="54">
        <f t="shared" ref="K297:K303" si="96">TRUNC(I297*G297,2)</f>
        <v>0</v>
      </c>
      <c r="L297" s="54">
        <f t="shared" si="92"/>
        <v>0</v>
      </c>
      <c r="M297" s="55">
        <f t="shared" si="95"/>
        <v>0</v>
      </c>
      <c r="N297" s="4" t="e">
        <f t="shared" si="87"/>
        <v>#DIV/0!</v>
      </c>
    </row>
    <row r="298" spans="1:16" s="2" customFormat="1" ht="25.5">
      <c r="A298" s="17" t="s">
        <v>480</v>
      </c>
      <c r="B298" s="17" t="s">
        <v>12</v>
      </c>
      <c r="C298" s="17" t="s">
        <v>11</v>
      </c>
      <c r="D298" s="69">
        <v>1012</v>
      </c>
      <c r="E298" s="18" t="s">
        <v>598</v>
      </c>
      <c r="F298" s="19" t="s">
        <v>406</v>
      </c>
      <c r="G298" s="40">
        <v>18</v>
      </c>
      <c r="H298" s="49" t="s">
        <v>16</v>
      </c>
      <c r="I298" s="229"/>
      <c r="J298" s="229"/>
      <c r="K298" s="54">
        <f t="shared" si="96"/>
        <v>0</v>
      </c>
      <c r="L298" s="54">
        <f t="shared" si="92"/>
        <v>0</v>
      </c>
      <c r="M298" s="55">
        <f t="shared" si="95"/>
        <v>0</v>
      </c>
      <c r="N298" s="4" t="e">
        <f t="shared" si="87"/>
        <v>#DIV/0!</v>
      </c>
    </row>
    <row r="299" spans="1:16" s="2" customFormat="1">
      <c r="A299" s="17" t="s">
        <v>481</v>
      </c>
      <c r="B299" s="69" t="s">
        <v>12</v>
      </c>
      <c r="C299" s="69" t="s">
        <v>14</v>
      </c>
      <c r="D299" s="69">
        <v>1002</v>
      </c>
      <c r="E299" s="18" t="s">
        <v>593</v>
      </c>
      <c r="F299" s="19" t="s">
        <v>205</v>
      </c>
      <c r="G299" s="40">
        <v>18</v>
      </c>
      <c r="H299" s="49" t="s">
        <v>16</v>
      </c>
      <c r="I299" s="229"/>
      <c r="J299" s="229"/>
      <c r="K299" s="54">
        <f t="shared" si="96"/>
        <v>0</v>
      </c>
      <c r="L299" s="54">
        <f t="shared" si="92"/>
        <v>0</v>
      </c>
      <c r="M299" s="55">
        <f t="shared" si="95"/>
        <v>0</v>
      </c>
      <c r="N299" s="4" t="e">
        <f t="shared" si="87"/>
        <v>#DIV/0!</v>
      </c>
    </row>
    <row r="300" spans="1:16" s="2" customFormat="1" ht="38.25">
      <c r="A300" s="17" t="s">
        <v>482</v>
      </c>
      <c r="B300" s="17" t="s">
        <v>12</v>
      </c>
      <c r="C300" s="17" t="s">
        <v>11</v>
      </c>
      <c r="D300" s="69">
        <v>10634</v>
      </c>
      <c r="E300" s="18" t="s">
        <v>594</v>
      </c>
      <c r="F300" s="19" t="s">
        <v>299</v>
      </c>
      <c r="G300" s="40">
        <v>42</v>
      </c>
      <c r="H300" s="49" t="s">
        <v>16</v>
      </c>
      <c r="I300" s="229"/>
      <c r="J300" s="229"/>
      <c r="K300" s="54">
        <f t="shared" si="96"/>
        <v>0</v>
      </c>
      <c r="L300" s="54">
        <f t="shared" si="92"/>
        <v>0</v>
      </c>
      <c r="M300" s="55">
        <f t="shared" si="95"/>
        <v>0</v>
      </c>
      <c r="N300" s="4" t="e">
        <f t="shared" si="87"/>
        <v>#DIV/0!</v>
      </c>
    </row>
    <row r="301" spans="1:16" s="3" customFormat="1" ht="25.5">
      <c r="A301" s="17" t="s">
        <v>483</v>
      </c>
      <c r="B301" s="17" t="s">
        <v>12</v>
      </c>
      <c r="C301" s="17" t="s">
        <v>11</v>
      </c>
      <c r="D301" s="69">
        <v>10634</v>
      </c>
      <c r="E301" s="18" t="s">
        <v>594</v>
      </c>
      <c r="F301" s="19" t="s">
        <v>300</v>
      </c>
      <c r="G301" s="40">
        <v>41</v>
      </c>
      <c r="H301" s="49" t="s">
        <v>16</v>
      </c>
      <c r="I301" s="229"/>
      <c r="J301" s="229"/>
      <c r="K301" s="54">
        <f t="shared" si="96"/>
        <v>0</v>
      </c>
      <c r="L301" s="54">
        <f t="shared" ref="L301" si="97">TRUNC(J301*G301,2)</f>
        <v>0</v>
      </c>
      <c r="M301" s="55">
        <f t="shared" si="95"/>
        <v>0</v>
      </c>
      <c r="N301" s="4" t="e">
        <f t="shared" si="87"/>
        <v>#DIV/0!</v>
      </c>
      <c r="O301" s="2"/>
      <c r="P301" s="2"/>
    </row>
    <row r="302" spans="1:16" s="2" customFormat="1" ht="38.25">
      <c r="A302" s="17" t="s">
        <v>484</v>
      </c>
      <c r="B302" s="17" t="s">
        <v>12</v>
      </c>
      <c r="C302" s="17" t="s">
        <v>11</v>
      </c>
      <c r="D302" s="69">
        <v>10634</v>
      </c>
      <c r="E302" s="18" t="s">
        <v>594</v>
      </c>
      <c r="F302" s="19" t="s">
        <v>407</v>
      </c>
      <c r="G302" s="40">
        <v>112</v>
      </c>
      <c r="H302" s="49" t="s">
        <v>16</v>
      </c>
      <c r="I302" s="229"/>
      <c r="J302" s="229"/>
      <c r="K302" s="54">
        <f t="shared" si="96"/>
        <v>0</v>
      </c>
      <c r="L302" s="54">
        <f t="shared" ref="L302:L311" si="98">TRUNC(J302*G302,2)</f>
        <v>0</v>
      </c>
      <c r="M302" s="55">
        <f t="shared" si="95"/>
        <v>0</v>
      </c>
      <c r="N302" s="4" t="e">
        <f t="shared" si="87"/>
        <v>#DIV/0!</v>
      </c>
    </row>
    <row r="303" spans="1:16" s="2" customFormat="1" ht="25.5">
      <c r="A303" s="17" t="s">
        <v>485</v>
      </c>
      <c r="B303" s="17" t="s">
        <v>12</v>
      </c>
      <c r="C303" s="17" t="s">
        <v>11</v>
      </c>
      <c r="D303" s="69">
        <v>10635</v>
      </c>
      <c r="E303" s="18" t="s">
        <v>594</v>
      </c>
      <c r="F303" s="19" t="s">
        <v>408</v>
      </c>
      <c r="G303" s="40">
        <v>2</v>
      </c>
      <c r="H303" s="49" t="s">
        <v>16</v>
      </c>
      <c r="I303" s="229"/>
      <c r="J303" s="229"/>
      <c r="K303" s="54">
        <f t="shared" si="96"/>
        <v>0</v>
      </c>
      <c r="L303" s="54">
        <f t="shared" si="98"/>
        <v>0</v>
      </c>
      <c r="M303" s="55">
        <f t="shared" si="95"/>
        <v>0</v>
      </c>
      <c r="N303" s="4" t="e">
        <f t="shared" si="87"/>
        <v>#DIV/0!</v>
      </c>
    </row>
    <row r="304" spans="1:16" s="2" customFormat="1">
      <c r="A304" s="15" t="s">
        <v>536</v>
      </c>
      <c r="B304" s="15"/>
      <c r="C304" s="15"/>
      <c r="D304" s="11"/>
      <c r="E304" s="13"/>
      <c r="F304" s="12" t="s">
        <v>110</v>
      </c>
      <c r="G304" s="40"/>
      <c r="H304" s="49"/>
      <c r="I304" s="53"/>
      <c r="J304" s="53"/>
      <c r="K304" s="51">
        <f>K305+K345+K356</f>
        <v>0</v>
      </c>
      <c r="L304" s="51">
        <f>L305+L345+L356</f>
        <v>0</v>
      </c>
      <c r="M304" s="52">
        <f>M305+M345+M356</f>
        <v>0</v>
      </c>
      <c r="N304" s="4" t="e">
        <f t="shared" si="87"/>
        <v>#DIV/0!</v>
      </c>
    </row>
    <row r="305" spans="1:16" s="2" customFormat="1">
      <c r="A305" s="15" t="s">
        <v>537</v>
      </c>
      <c r="B305" s="15"/>
      <c r="C305" s="15"/>
      <c r="D305" s="11"/>
      <c r="E305" s="13"/>
      <c r="F305" s="12" t="s">
        <v>111</v>
      </c>
      <c r="G305" s="40"/>
      <c r="H305" s="49"/>
      <c r="I305" s="53"/>
      <c r="J305" s="53"/>
      <c r="K305" s="51">
        <f>SUBTOTAL(9,K306:K344)</f>
        <v>0</v>
      </c>
      <c r="L305" s="51">
        <f>SUBTOTAL(9,L306:L344)</f>
        <v>0</v>
      </c>
      <c r="M305" s="52">
        <f>SUBTOTAL(9,M306:M344)</f>
        <v>0</v>
      </c>
      <c r="N305" s="4" t="e">
        <f t="shared" si="87"/>
        <v>#DIV/0!</v>
      </c>
    </row>
    <row r="306" spans="1:16" s="2" customFormat="1" ht="38.25">
      <c r="A306" s="17" t="s">
        <v>471</v>
      </c>
      <c r="B306" s="17" t="s">
        <v>12</v>
      </c>
      <c r="C306" s="17" t="s">
        <v>13</v>
      </c>
      <c r="D306" s="69">
        <v>91931</v>
      </c>
      <c r="E306" s="18" t="s">
        <v>593</v>
      </c>
      <c r="F306" s="19" t="s">
        <v>409</v>
      </c>
      <c r="G306" s="40">
        <v>350</v>
      </c>
      <c r="H306" s="49" t="s">
        <v>17</v>
      </c>
      <c r="I306" s="229"/>
      <c r="J306" s="229"/>
      <c r="K306" s="54">
        <f>TRUNC(I306*G306,2)</f>
        <v>0</v>
      </c>
      <c r="L306" s="54">
        <f t="shared" si="98"/>
        <v>0</v>
      </c>
      <c r="M306" s="55">
        <f t="shared" ref="M306:M344" si="99">L306+K306</f>
        <v>0</v>
      </c>
      <c r="N306" s="4" t="e">
        <f t="shared" si="87"/>
        <v>#DIV/0!</v>
      </c>
    </row>
    <row r="307" spans="1:16" s="2" customFormat="1" ht="38.25">
      <c r="A307" s="17" t="s">
        <v>472</v>
      </c>
      <c r="B307" s="17" t="s">
        <v>12</v>
      </c>
      <c r="C307" s="17" t="s">
        <v>13</v>
      </c>
      <c r="D307" s="69">
        <v>91933</v>
      </c>
      <c r="E307" s="18" t="s">
        <v>593</v>
      </c>
      <c r="F307" s="19" t="s">
        <v>301</v>
      </c>
      <c r="G307" s="40">
        <v>640</v>
      </c>
      <c r="H307" s="49" t="s">
        <v>17</v>
      </c>
      <c r="I307" s="229"/>
      <c r="J307" s="229"/>
      <c r="K307" s="54">
        <f t="shared" ref="K307:K311" si="100">TRUNC(I307*G307,2)</f>
        <v>0</v>
      </c>
      <c r="L307" s="54">
        <f t="shared" si="98"/>
        <v>0</v>
      </c>
      <c r="M307" s="55">
        <f t="shared" si="99"/>
        <v>0</v>
      </c>
      <c r="N307" s="4" t="e">
        <f t="shared" ref="N307:N370" si="101">M307/$M$647*100</f>
        <v>#DIV/0!</v>
      </c>
    </row>
    <row r="308" spans="1:16" s="2" customFormat="1" ht="38.25">
      <c r="A308" s="17" t="s">
        <v>473</v>
      </c>
      <c r="B308" s="17" t="s">
        <v>12</v>
      </c>
      <c r="C308" s="17" t="s">
        <v>13</v>
      </c>
      <c r="D308" s="69">
        <v>92982</v>
      </c>
      <c r="E308" s="18" t="s">
        <v>593</v>
      </c>
      <c r="F308" s="19" t="s">
        <v>302</v>
      </c>
      <c r="G308" s="40">
        <v>275</v>
      </c>
      <c r="H308" s="49" t="s">
        <v>17</v>
      </c>
      <c r="I308" s="229"/>
      <c r="J308" s="229"/>
      <c r="K308" s="54">
        <f>TRUNC(I308*G308,2)</f>
        <v>0</v>
      </c>
      <c r="L308" s="54">
        <f t="shared" si="98"/>
        <v>0</v>
      </c>
      <c r="M308" s="55">
        <f t="shared" si="99"/>
        <v>0</v>
      </c>
      <c r="N308" s="4" t="e">
        <f t="shared" si="101"/>
        <v>#DIV/0!</v>
      </c>
    </row>
    <row r="309" spans="1:16" s="2" customFormat="1" ht="25.5">
      <c r="A309" s="17" t="s">
        <v>480</v>
      </c>
      <c r="B309" s="17" t="s">
        <v>12</v>
      </c>
      <c r="C309" s="17" t="s">
        <v>13</v>
      </c>
      <c r="D309" s="69">
        <v>91926</v>
      </c>
      <c r="E309" s="18" t="s">
        <v>593</v>
      </c>
      <c r="F309" s="19" t="s">
        <v>303</v>
      </c>
      <c r="G309" s="40">
        <v>3650</v>
      </c>
      <c r="H309" s="49" t="s">
        <v>17</v>
      </c>
      <c r="I309" s="229"/>
      <c r="J309" s="229"/>
      <c r="K309" s="54">
        <f>TRUNC(I309*G309,2)</f>
        <v>0</v>
      </c>
      <c r="L309" s="54">
        <f t="shared" si="98"/>
        <v>0</v>
      </c>
      <c r="M309" s="55">
        <f t="shared" si="99"/>
        <v>0</v>
      </c>
      <c r="N309" s="4" t="e">
        <f t="shared" si="101"/>
        <v>#DIV/0!</v>
      </c>
    </row>
    <row r="310" spans="1:16" s="2" customFormat="1" ht="25.5">
      <c r="A310" s="17" t="s">
        <v>481</v>
      </c>
      <c r="B310" s="17" t="s">
        <v>12</v>
      </c>
      <c r="C310" s="17" t="s">
        <v>13</v>
      </c>
      <c r="D310" s="69">
        <v>91928</v>
      </c>
      <c r="E310" s="18" t="s">
        <v>593</v>
      </c>
      <c r="F310" s="19" t="s">
        <v>304</v>
      </c>
      <c r="G310" s="40">
        <v>40</v>
      </c>
      <c r="H310" s="49" t="s">
        <v>17</v>
      </c>
      <c r="I310" s="229"/>
      <c r="J310" s="229"/>
      <c r="K310" s="54">
        <f t="shared" si="100"/>
        <v>0</v>
      </c>
      <c r="L310" s="54">
        <f t="shared" si="98"/>
        <v>0</v>
      </c>
      <c r="M310" s="55">
        <f t="shared" si="99"/>
        <v>0</v>
      </c>
      <c r="N310" s="4" t="e">
        <f t="shared" si="101"/>
        <v>#DIV/0!</v>
      </c>
    </row>
    <row r="311" spans="1:16" s="2" customFormat="1" ht="25.5">
      <c r="A311" s="17" t="s">
        <v>482</v>
      </c>
      <c r="B311" s="17" t="s">
        <v>12</v>
      </c>
      <c r="C311" s="17" t="s">
        <v>13</v>
      </c>
      <c r="D311" s="69" t="s">
        <v>410</v>
      </c>
      <c r="E311" s="18" t="s">
        <v>593</v>
      </c>
      <c r="F311" s="19" t="s">
        <v>411</v>
      </c>
      <c r="G311" s="40">
        <v>286</v>
      </c>
      <c r="H311" s="49" t="s">
        <v>17</v>
      </c>
      <c r="I311" s="229"/>
      <c r="J311" s="229"/>
      <c r="K311" s="54">
        <f t="shared" si="100"/>
        <v>0</v>
      </c>
      <c r="L311" s="54">
        <f t="shared" si="98"/>
        <v>0</v>
      </c>
      <c r="M311" s="55">
        <f t="shared" si="99"/>
        <v>0</v>
      </c>
      <c r="N311" s="4" t="e">
        <f t="shared" si="101"/>
        <v>#DIV/0!</v>
      </c>
    </row>
    <row r="312" spans="1:16" s="3" customFormat="1" ht="25.5">
      <c r="A312" s="17" t="s">
        <v>483</v>
      </c>
      <c r="B312" s="17" t="s">
        <v>12</v>
      </c>
      <c r="C312" s="17" t="s">
        <v>13</v>
      </c>
      <c r="D312" s="69">
        <v>95802</v>
      </c>
      <c r="E312" s="18" t="s">
        <v>593</v>
      </c>
      <c r="F312" s="19" t="s">
        <v>305</v>
      </c>
      <c r="G312" s="40">
        <v>193</v>
      </c>
      <c r="H312" s="49" t="s">
        <v>16</v>
      </c>
      <c r="I312" s="232"/>
      <c r="J312" s="229"/>
      <c r="K312" s="54">
        <f t="shared" ref="K312" si="102">TRUNC(I312*G312,2)</f>
        <v>0</v>
      </c>
      <c r="L312" s="54">
        <f>TRUNC(J312*G312,2)</f>
        <v>0</v>
      </c>
      <c r="M312" s="55">
        <f t="shared" si="99"/>
        <v>0</v>
      </c>
      <c r="N312" s="4" t="e">
        <f t="shared" si="101"/>
        <v>#DIV/0!</v>
      </c>
      <c r="O312" s="2"/>
      <c r="P312" s="2"/>
    </row>
    <row r="313" spans="1:16" s="3" customFormat="1">
      <c r="A313" s="17" t="s">
        <v>484</v>
      </c>
      <c r="B313" s="17" t="s">
        <v>12</v>
      </c>
      <c r="C313" s="17" t="s">
        <v>13</v>
      </c>
      <c r="D313" s="69">
        <v>95750</v>
      </c>
      <c r="E313" s="18" t="s">
        <v>593</v>
      </c>
      <c r="F313" s="19" t="s">
        <v>119</v>
      </c>
      <c r="G313" s="40">
        <v>178</v>
      </c>
      <c r="H313" s="49" t="s">
        <v>17</v>
      </c>
      <c r="I313" s="229"/>
      <c r="J313" s="229"/>
      <c r="K313" s="54">
        <f t="shared" ref="K313:K394" si="103">TRUNC(I313*G313,2)</f>
        <v>0</v>
      </c>
      <c r="L313" s="54">
        <f t="shared" ref="L313:L393" si="104">TRUNC(J313*G313,2)</f>
        <v>0</v>
      </c>
      <c r="M313" s="55">
        <f t="shared" si="99"/>
        <v>0</v>
      </c>
      <c r="N313" s="4" t="e">
        <f t="shared" si="101"/>
        <v>#DIV/0!</v>
      </c>
      <c r="O313" s="2"/>
      <c r="P313" s="2"/>
    </row>
    <row r="314" spans="1:16" s="2" customFormat="1">
      <c r="A314" s="17" t="s">
        <v>485</v>
      </c>
      <c r="B314" s="17" t="s">
        <v>12</v>
      </c>
      <c r="C314" s="17" t="s">
        <v>13</v>
      </c>
      <c r="D314" s="69">
        <v>91949</v>
      </c>
      <c r="E314" s="18" t="s">
        <v>593</v>
      </c>
      <c r="F314" s="19" t="s">
        <v>306</v>
      </c>
      <c r="G314" s="40">
        <f>15+24</f>
        <v>39</v>
      </c>
      <c r="H314" s="49" t="s">
        <v>16</v>
      </c>
      <c r="I314" s="229"/>
      <c r="J314" s="229"/>
      <c r="K314" s="54">
        <f>TRUNC(I314*G314,2)</f>
        <v>0</v>
      </c>
      <c r="L314" s="54">
        <f t="shared" si="104"/>
        <v>0</v>
      </c>
      <c r="M314" s="55">
        <f t="shared" si="99"/>
        <v>0</v>
      </c>
      <c r="N314" s="4" t="e">
        <f t="shared" si="101"/>
        <v>#DIV/0!</v>
      </c>
    </row>
    <row r="315" spans="1:16" s="2" customFormat="1">
      <c r="A315" s="17" t="s">
        <v>486</v>
      </c>
      <c r="B315" s="69" t="s">
        <v>12</v>
      </c>
      <c r="C315" s="69" t="s">
        <v>11</v>
      </c>
      <c r="D315" s="69">
        <v>1018</v>
      </c>
      <c r="E315" s="18" t="s">
        <v>593</v>
      </c>
      <c r="F315" s="19" t="s">
        <v>112</v>
      </c>
      <c r="G315" s="40">
        <v>32</v>
      </c>
      <c r="H315" s="49" t="s">
        <v>16</v>
      </c>
      <c r="I315" s="229"/>
      <c r="J315" s="229"/>
      <c r="K315" s="54">
        <f t="shared" si="103"/>
        <v>0</v>
      </c>
      <c r="L315" s="54">
        <f t="shared" si="104"/>
        <v>0</v>
      </c>
      <c r="M315" s="55">
        <f t="shared" si="99"/>
        <v>0</v>
      </c>
      <c r="N315" s="4" t="e">
        <f t="shared" si="101"/>
        <v>#DIV/0!</v>
      </c>
    </row>
    <row r="316" spans="1:16" s="2" customFormat="1">
      <c r="A316" s="17" t="s">
        <v>487</v>
      </c>
      <c r="B316" s="69" t="s">
        <v>12</v>
      </c>
      <c r="C316" s="69" t="s">
        <v>11</v>
      </c>
      <c r="D316" s="69">
        <v>1018</v>
      </c>
      <c r="E316" s="18" t="s">
        <v>593</v>
      </c>
      <c r="F316" s="19" t="s">
        <v>412</v>
      </c>
      <c r="G316" s="40">
        <v>55</v>
      </c>
      <c r="H316" s="49" t="s">
        <v>16</v>
      </c>
      <c r="I316" s="229"/>
      <c r="J316" s="229"/>
      <c r="K316" s="54">
        <f t="shared" si="103"/>
        <v>0</v>
      </c>
      <c r="L316" s="54">
        <f t="shared" si="104"/>
        <v>0</v>
      </c>
      <c r="M316" s="55">
        <f t="shared" si="99"/>
        <v>0</v>
      </c>
      <c r="N316" s="4" t="e">
        <f t="shared" si="101"/>
        <v>#DIV/0!</v>
      </c>
    </row>
    <row r="317" spans="1:16" s="2" customFormat="1">
      <c r="A317" s="17" t="s">
        <v>488</v>
      </c>
      <c r="B317" s="17" t="s">
        <v>12</v>
      </c>
      <c r="C317" s="69" t="s">
        <v>11</v>
      </c>
      <c r="D317" s="69">
        <v>10793</v>
      </c>
      <c r="E317" s="18" t="s">
        <v>593</v>
      </c>
      <c r="F317" s="19" t="s">
        <v>307</v>
      </c>
      <c r="G317" s="40">
        <v>58</v>
      </c>
      <c r="H317" s="49" t="s">
        <v>16</v>
      </c>
      <c r="I317" s="229"/>
      <c r="J317" s="229"/>
      <c r="K317" s="54">
        <f t="shared" si="103"/>
        <v>0</v>
      </c>
      <c r="L317" s="54">
        <f t="shared" si="104"/>
        <v>0</v>
      </c>
      <c r="M317" s="55">
        <f t="shared" si="99"/>
        <v>0</v>
      </c>
      <c r="N317" s="4" t="e">
        <f t="shared" si="101"/>
        <v>#DIV/0!</v>
      </c>
    </row>
    <row r="318" spans="1:16" s="2" customFormat="1">
      <c r="A318" s="17" t="s">
        <v>489</v>
      </c>
      <c r="B318" s="17" t="s">
        <v>12</v>
      </c>
      <c r="C318" s="17" t="s">
        <v>14</v>
      </c>
      <c r="D318" s="69">
        <v>743</v>
      </c>
      <c r="E318" s="18" t="s">
        <v>593</v>
      </c>
      <c r="F318" s="19" t="s">
        <v>20</v>
      </c>
      <c r="G318" s="40">
        <v>10</v>
      </c>
      <c r="H318" s="49" t="s">
        <v>16</v>
      </c>
      <c r="I318" s="229"/>
      <c r="J318" s="229"/>
      <c r="K318" s="54">
        <f t="shared" si="103"/>
        <v>0</v>
      </c>
      <c r="L318" s="54">
        <f t="shared" si="104"/>
        <v>0</v>
      </c>
      <c r="M318" s="55">
        <f t="shared" si="99"/>
        <v>0</v>
      </c>
      <c r="N318" s="4" t="e">
        <f t="shared" si="101"/>
        <v>#DIV/0!</v>
      </c>
    </row>
    <row r="319" spans="1:16" s="2" customFormat="1">
      <c r="A319" s="17" t="s">
        <v>490</v>
      </c>
      <c r="B319" s="17" t="s">
        <v>12</v>
      </c>
      <c r="C319" s="17" t="s">
        <v>13</v>
      </c>
      <c r="D319" s="69">
        <v>95730</v>
      </c>
      <c r="E319" s="18" t="s">
        <v>593</v>
      </c>
      <c r="F319" s="19" t="s">
        <v>308</v>
      </c>
      <c r="G319" s="40">
        <v>67</v>
      </c>
      <c r="H319" s="49" t="s">
        <v>17</v>
      </c>
      <c r="I319" s="229"/>
      <c r="J319" s="229"/>
      <c r="K319" s="54">
        <f t="shared" si="103"/>
        <v>0</v>
      </c>
      <c r="L319" s="54">
        <f t="shared" si="104"/>
        <v>0</v>
      </c>
      <c r="M319" s="55">
        <f t="shared" si="99"/>
        <v>0</v>
      </c>
      <c r="N319" s="4" t="e">
        <f t="shared" si="101"/>
        <v>#DIV/0!</v>
      </c>
    </row>
    <row r="320" spans="1:16" s="2" customFormat="1" ht="25.5">
      <c r="A320" s="17" t="s">
        <v>491</v>
      </c>
      <c r="B320" s="17" t="s">
        <v>12</v>
      </c>
      <c r="C320" s="17" t="s">
        <v>11</v>
      </c>
      <c r="D320" s="69">
        <v>10636</v>
      </c>
      <c r="E320" s="18" t="s">
        <v>594</v>
      </c>
      <c r="F320" s="19" t="s">
        <v>113</v>
      </c>
      <c r="G320" s="40">
        <v>58</v>
      </c>
      <c r="H320" s="49" t="s">
        <v>16</v>
      </c>
      <c r="I320" s="229"/>
      <c r="J320" s="229"/>
      <c r="K320" s="54">
        <f t="shared" si="103"/>
        <v>0</v>
      </c>
      <c r="L320" s="54">
        <f t="shared" si="104"/>
        <v>0</v>
      </c>
      <c r="M320" s="55">
        <f t="shared" si="99"/>
        <v>0</v>
      </c>
      <c r="N320" s="4" t="e">
        <f t="shared" si="101"/>
        <v>#DIV/0!</v>
      </c>
    </row>
    <row r="321" spans="1:14" s="2" customFormat="1" ht="38.25">
      <c r="A321" s="17" t="s">
        <v>492</v>
      </c>
      <c r="B321" s="17" t="s">
        <v>12</v>
      </c>
      <c r="C321" s="17" t="s">
        <v>14</v>
      </c>
      <c r="D321" s="69">
        <v>1101</v>
      </c>
      <c r="E321" s="18" t="s">
        <v>593</v>
      </c>
      <c r="F321" s="19" t="s">
        <v>413</v>
      </c>
      <c r="G321" s="40">
        <v>1</v>
      </c>
      <c r="H321" s="49" t="s">
        <v>16</v>
      </c>
      <c r="I321" s="229"/>
      <c r="J321" s="229"/>
      <c r="K321" s="54">
        <f t="shared" si="103"/>
        <v>0</v>
      </c>
      <c r="L321" s="54">
        <f t="shared" si="104"/>
        <v>0</v>
      </c>
      <c r="M321" s="55">
        <f t="shared" si="99"/>
        <v>0</v>
      </c>
      <c r="N321" s="4" t="e">
        <f t="shared" si="101"/>
        <v>#DIV/0!</v>
      </c>
    </row>
    <row r="322" spans="1:14" s="2" customFormat="1" ht="38.25">
      <c r="A322" s="17" t="s">
        <v>493</v>
      </c>
      <c r="B322" s="17" t="s">
        <v>12</v>
      </c>
      <c r="C322" s="17" t="s">
        <v>14</v>
      </c>
      <c r="D322" s="69">
        <v>1001</v>
      </c>
      <c r="E322" s="18" t="s">
        <v>593</v>
      </c>
      <c r="F322" s="19" t="s">
        <v>270</v>
      </c>
      <c r="G322" s="40">
        <v>1</v>
      </c>
      <c r="H322" s="49" t="s">
        <v>16</v>
      </c>
      <c r="I322" s="229"/>
      <c r="J322" s="229"/>
      <c r="K322" s="54">
        <f t="shared" si="103"/>
        <v>0</v>
      </c>
      <c r="L322" s="54">
        <f t="shared" si="104"/>
        <v>0</v>
      </c>
      <c r="M322" s="55">
        <f t="shared" si="99"/>
        <v>0</v>
      </c>
      <c r="N322" s="4" t="e">
        <f t="shared" si="101"/>
        <v>#DIV/0!</v>
      </c>
    </row>
    <row r="323" spans="1:14" s="2" customFormat="1" ht="38.25">
      <c r="A323" s="17" t="s">
        <v>494</v>
      </c>
      <c r="B323" s="17" t="s">
        <v>12</v>
      </c>
      <c r="C323" s="17" t="s">
        <v>14</v>
      </c>
      <c r="D323" s="69">
        <v>1102</v>
      </c>
      <c r="E323" s="18" t="s">
        <v>593</v>
      </c>
      <c r="F323" s="19" t="s">
        <v>414</v>
      </c>
      <c r="G323" s="40">
        <v>1</v>
      </c>
      <c r="H323" s="49" t="s">
        <v>16</v>
      </c>
      <c r="I323" s="229"/>
      <c r="J323" s="229"/>
      <c r="K323" s="54">
        <f>TRUNC(I323*G323,2)</f>
        <v>0</v>
      </c>
      <c r="L323" s="54">
        <f>TRUNC(J323*G323,2)</f>
        <v>0</v>
      </c>
      <c r="M323" s="55">
        <f t="shared" si="99"/>
        <v>0</v>
      </c>
      <c r="N323" s="4" t="e">
        <f t="shared" si="101"/>
        <v>#DIV/0!</v>
      </c>
    </row>
    <row r="324" spans="1:14" s="2" customFormat="1" ht="38.25">
      <c r="A324" s="17" t="s">
        <v>519</v>
      </c>
      <c r="B324" s="17" t="s">
        <v>12</v>
      </c>
      <c r="C324" s="17" t="s">
        <v>11</v>
      </c>
      <c r="D324" s="69">
        <v>1100</v>
      </c>
      <c r="E324" s="18" t="s">
        <v>593</v>
      </c>
      <c r="F324" s="19" t="s">
        <v>415</v>
      </c>
      <c r="G324" s="40">
        <v>1</v>
      </c>
      <c r="H324" s="49" t="s">
        <v>16</v>
      </c>
      <c r="I324" s="229"/>
      <c r="J324" s="229"/>
      <c r="K324" s="54">
        <f t="shared" ref="K324:K384" si="105">TRUNC(I324*G324,2)</f>
        <v>0</v>
      </c>
      <c r="L324" s="54">
        <f t="shared" ref="L324:L384" si="106">TRUNC(J324*G324,2)</f>
        <v>0</v>
      </c>
      <c r="M324" s="55">
        <f t="shared" si="99"/>
        <v>0</v>
      </c>
      <c r="N324" s="4" t="e">
        <f t="shared" si="101"/>
        <v>#DIV/0!</v>
      </c>
    </row>
    <row r="325" spans="1:14" s="2" customFormat="1">
      <c r="A325" s="17" t="s">
        <v>520</v>
      </c>
      <c r="B325" s="17" t="s">
        <v>12</v>
      </c>
      <c r="C325" s="17" t="s">
        <v>14</v>
      </c>
      <c r="D325" s="69">
        <v>9688</v>
      </c>
      <c r="E325" s="18" t="s">
        <v>593</v>
      </c>
      <c r="F325" s="19" t="s">
        <v>53</v>
      </c>
      <c r="G325" s="40">
        <v>2</v>
      </c>
      <c r="H325" s="49" t="s">
        <v>16</v>
      </c>
      <c r="I325" s="229"/>
      <c r="J325" s="229"/>
      <c r="K325" s="54">
        <f t="shared" si="105"/>
        <v>0</v>
      </c>
      <c r="L325" s="54">
        <f t="shared" si="106"/>
        <v>0</v>
      </c>
      <c r="M325" s="55">
        <f t="shared" si="99"/>
        <v>0</v>
      </c>
      <c r="N325" s="4" t="e">
        <f t="shared" si="101"/>
        <v>#DIV/0!</v>
      </c>
    </row>
    <row r="326" spans="1:14" s="2" customFormat="1">
      <c r="A326" s="17" t="s">
        <v>521</v>
      </c>
      <c r="B326" s="17" t="s">
        <v>12</v>
      </c>
      <c r="C326" s="17" t="s">
        <v>14</v>
      </c>
      <c r="D326" s="69">
        <v>9687</v>
      </c>
      <c r="E326" s="18" t="s">
        <v>593</v>
      </c>
      <c r="F326" s="19" t="s">
        <v>232</v>
      </c>
      <c r="G326" s="40">
        <v>1</v>
      </c>
      <c r="H326" s="49" t="s">
        <v>16</v>
      </c>
      <c r="I326" s="229"/>
      <c r="J326" s="229"/>
      <c r="K326" s="54">
        <f t="shared" si="105"/>
        <v>0</v>
      </c>
      <c r="L326" s="54">
        <f t="shared" si="106"/>
        <v>0</v>
      </c>
      <c r="M326" s="55">
        <f t="shared" si="99"/>
        <v>0</v>
      </c>
      <c r="N326" s="4" t="e">
        <f t="shared" si="101"/>
        <v>#DIV/0!</v>
      </c>
    </row>
    <row r="327" spans="1:14" s="2" customFormat="1">
      <c r="A327" s="17" t="s">
        <v>522</v>
      </c>
      <c r="B327" s="17" t="s">
        <v>12</v>
      </c>
      <c r="C327" s="17" t="s">
        <v>14</v>
      </c>
      <c r="D327" s="69">
        <v>12454</v>
      </c>
      <c r="E327" s="18" t="s">
        <v>593</v>
      </c>
      <c r="F327" s="19" t="s">
        <v>235</v>
      </c>
      <c r="G327" s="40">
        <v>3</v>
      </c>
      <c r="H327" s="49" t="s">
        <v>16</v>
      </c>
      <c r="I327" s="229"/>
      <c r="J327" s="229"/>
      <c r="K327" s="54">
        <f t="shared" si="105"/>
        <v>0</v>
      </c>
      <c r="L327" s="54">
        <f t="shared" si="106"/>
        <v>0</v>
      </c>
      <c r="M327" s="55">
        <f t="shared" si="99"/>
        <v>0</v>
      </c>
      <c r="N327" s="4" t="e">
        <f t="shared" si="101"/>
        <v>#DIV/0!</v>
      </c>
    </row>
    <row r="328" spans="1:14" s="2" customFormat="1">
      <c r="A328" s="17" t="s">
        <v>538</v>
      </c>
      <c r="B328" s="17" t="s">
        <v>12</v>
      </c>
      <c r="C328" s="17" t="s">
        <v>14</v>
      </c>
      <c r="D328" s="69">
        <v>8194</v>
      </c>
      <c r="E328" s="18" t="s">
        <v>593</v>
      </c>
      <c r="F328" s="19" t="s">
        <v>234</v>
      </c>
      <c r="G328" s="40">
        <v>1</v>
      </c>
      <c r="H328" s="49" t="s">
        <v>16</v>
      </c>
      <c r="I328" s="229"/>
      <c r="J328" s="229"/>
      <c r="K328" s="54">
        <f t="shared" si="105"/>
        <v>0</v>
      </c>
      <c r="L328" s="54">
        <f t="shared" si="106"/>
        <v>0</v>
      </c>
      <c r="M328" s="55">
        <f t="shared" si="99"/>
        <v>0</v>
      </c>
      <c r="N328" s="4" t="e">
        <f t="shared" si="101"/>
        <v>#DIV/0!</v>
      </c>
    </row>
    <row r="329" spans="1:14" s="2" customFormat="1">
      <c r="A329" s="17" t="s">
        <v>539</v>
      </c>
      <c r="B329" s="17" t="s">
        <v>12</v>
      </c>
      <c r="C329" s="17" t="s">
        <v>14</v>
      </c>
      <c r="D329" s="69">
        <v>9723</v>
      </c>
      <c r="E329" s="18" t="s">
        <v>593</v>
      </c>
      <c r="F329" s="19" t="s">
        <v>233</v>
      </c>
      <c r="G329" s="40">
        <v>2</v>
      </c>
      <c r="H329" s="49" t="s">
        <v>16</v>
      </c>
      <c r="I329" s="229"/>
      <c r="J329" s="229"/>
      <c r="K329" s="54">
        <f t="shared" si="105"/>
        <v>0</v>
      </c>
      <c r="L329" s="54">
        <f t="shared" si="106"/>
        <v>0</v>
      </c>
      <c r="M329" s="55">
        <f t="shared" si="99"/>
        <v>0</v>
      </c>
      <c r="N329" s="4" t="e">
        <f t="shared" si="101"/>
        <v>#DIV/0!</v>
      </c>
    </row>
    <row r="330" spans="1:14" s="2" customFormat="1" ht="25.5">
      <c r="A330" s="17" t="s">
        <v>540</v>
      </c>
      <c r="B330" s="17" t="s">
        <v>12</v>
      </c>
      <c r="C330" s="17" t="s">
        <v>14</v>
      </c>
      <c r="D330" s="69">
        <v>452</v>
      </c>
      <c r="E330" s="18" t="s">
        <v>593</v>
      </c>
      <c r="F330" s="19" t="s">
        <v>309</v>
      </c>
      <c r="G330" s="40">
        <v>1</v>
      </c>
      <c r="H330" s="49" t="s">
        <v>16</v>
      </c>
      <c r="I330" s="229"/>
      <c r="J330" s="229"/>
      <c r="K330" s="54">
        <f t="shared" si="105"/>
        <v>0</v>
      </c>
      <c r="L330" s="54">
        <f t="shared" si="106"/>
        <v>0</v>
      </c>
      <c r="M330" s="55">
        <f t="shared" si="99"/>
        <v>0</v>
      </c>
      <c r="N330" s="4" t="e">
        <f t="shared" si="101"/>
        <v>#DIV/0!</v>
      </c>
    </row>
    <row r="331" spans="1:14" s="2" customFormat="1" ht="25.5">
      <c r="A331" s="17" t="s">
        <v>541</v>
      </c>
      <c r="B331" s="17" t="s">
        <v>12</v>
      </c>
      <c r="C331" s="17" t="s">
        <v>14</v>
      </c>
      <c r="D331" s="69">
        <v>8419</v>
      </c>
      <c r="E331" s="18" t="s">
        <v>593</v>
      </c>
      <c r="F331" s="19" t="s">
        <v>310</v>
      </c>
      <c r="G331" s="40">
        <v>3</v>
      </c>
      <c r="H331" s="49" t="s">
        <v>16</v>
      </c>
      <c r="I331" s="229"/>
      <c r="J331" s="229"/>
      <c r="K331" s="54">
        <f t="shared" si="105"/>
        <v>0</v>
      </c>
      <c r="L331" s="54">
        <f t="shared" si="106"/>
        <v>0</v>
      </c>
      <c r="M331" s="55">
        <f t="shared" si="99"/>
        <v>0</v>
      </c>
      <c r="N331" s="4" t="e">
        <f t="shared" si="101"/>
        <v>#DIV/0!</v>
      </c>
    </row>
    <row r="332" spans="1:14" s="2" customFormat="1" ht="25.5">
      <c r="A332" s="17" t="s">
        <v>542</v>
      </c>
      <c r="B332" s="17" t="s">
        <v>12</v>
      </c>
      <c r="C332" s="17" t="s">
        <v>14</v>
      </c>
      <c r="D332" s="69">
        <v>451</v>
      </c>
      <c r="E332" s="18" t="s">
        <v>593</v>
      </c>
      <c r="F332" s="19" t="s">
        <v>311</v>
      </c>
      <c r="G332" s="40">
        <v>1</v>
      </c>
      <c r="H332" s="49" t="s">
        <v>16</v>
      </c>
      <c r="I332" s="229"/>
      <c r="J332" s="229"/>
      <c r="K332" s="54">
        <f t="shared" si="105"/>
        <v>0</v>
      </c>
      <c r="L332" s="54">
        <f t="shared" si="106"/>
        <v>0</v>
      </c>
      <c r="M332" s="55">
        <f t="shared" si="99"/>
        <v>0</v>
      </c>
      <c r="N332" s="4" t="e">
        <f t="shared" si="101"/>
        <v>#DIV/0!</v>
      </c>
    </row>
    <row r="333" spans="1:14" s="2" customFormat="1" ht="25.5">
      <c r="A333" s="17" t="s">
        <v>543</v>
      </c>
      <c r="B333" s="17" t="s">
        <v>12</v>
      </c>
      <c r="C333" s="17" t="s">
        <v>14</v>
      </c>
      <c r="D333" s="69">
        <v>7873</v>
      </c>
      <c r="E333" s="18" t="s">
        <v>593</v>
      </c>
      <c r="F333" s="19" t="s">
        <v>312</v>
      </c>
      <c r="G333" s="40">
        <v>2</v>
      </c>
      <c r="H333" s="49" t="s">
        <v>16</v>
      </c>
      <c r="I333" s="229"/>
      <c r="J333" s="229"/>
      <c r="K333" s="54">
        <f t="shared" si="105"/>
        <v>0</v>
      </c>
      <c r="L333" s="54">
        <f t="shared" si="106"/>
        <v>0</v>
      </c>
      <c r="M333" s="55">
        <f t="shared" si="99"/>
        <v>0</v>
      </c>
      <c r="N333" s="4" t="e">
        <f t="shared" si="101"/>
        <v>#DIV/0!</v>
      </c>
    </row>
    <row r="334" spans="1:14" s="2" customFormat="1" ht="25.5">
      <c r="A334" s="17" t="s">
        <v>544</v>
      </c>
      <c r="B334" s="17" t="s">
        <v>12</v>
      </c>
      <c r="C334" s="17" t="s">
        <v>14</v>
      </c>
      <c r="D334" s="69">
        <v>7992</v>
      </c>
      <c r="E334" s="18" t="s">
        <v>593</v>
      </c>
      <c r="F334" s="19" t="s">
        <v>313</v>
      </c>
      <c r="G334" s="40">
        <v>35</v>
      </c>
      <c r="H334" s="49" t="s">
        <v>16</v>
      </c>
      <c r="I334" s="229"/>
      <c r="J334" s="229"/>
      <c r="K334" s="54">
        <f t="shared" si="105"/>
        <v>0</v>
      </c>
      <c r="L334" s="54">
        <f t="shared" si="106"/>
        <v>0</v>
      </c>
      <c r="M334" s="55">
        <f t="shared" si="99"/>
        <v>0</v>
      </c>
      <c r="N334" s="4" t="e">
        <f t="shared" si="101"/>
        <v>#DIV/0!</v>
      </c>
    </row>
    <row r="335" spans="1:14" s="2" customFormat="1" ht="25.5">
      <c r="A335" s="17" t="s">
        <v>545</v>
      </c>
      <c r="B335" s="17" t="s">
        <v>12</v>
      </c>
      <c r="C335" s="17" t="s">
        <v>14</v>
      </c>
      <c r="D335" s="69">
        <v>12455</v>
      </c>
      <c r="E335" s="18" t="s">
        <v>593</v>
      </c>
      <c r="F335" s="19" t="s">
        <v>314</v>
      </c>
      <c r="G335" s="40">
        <v>1</v>
      </c>
      <c r="H335" s="49" t="s">
        <v>16</v>
      </c>
      <c r="I335" s="229"/>
      <c r="J335" s="229"/>
      <c r="K335" s="54">
        <f t="shared" si="105"/>
        <v>0</v>
      </c>
      <c r="L335" s="54">
        <f t="shared" si="106"/>
        <v>0</v>
      </c>
      <c r="M335" s="55">
        <f t="shared" si="99"/>
        <v>0</v>
      </c>
      <c r="N335" s="4" t="e">
        <f t="shared" si="101"/>
        <v>#DIV/0!</v>
      </c>
    </row>
    <row r="336" spans="1:14" s="2" customFormat="1" ht="25.5">
      <c r="A336" s="17" t="s">
        <v>546</v>
      </c>
      <c r="B336" s="17" t="s">
        <v>12</v>
      </c>
      <c r="C336" s="17" t="s">
        <v>14</v>
      </c>
      <c r="D336" s="69">
        <v>7992</v>
      </c>
      <c r="E336" s="18" t="s">
        <v>593</v>
      </c>
      <c r="F336" s="19" t="s">
        <v>315</v>
      </c>
      <c r="G336" s="40">
        <v>97</v>
      </c>
      <c r="H336" s="49" t="s">
        <v>16</v>
      </c>
      <c r="I336" s="229"/>
      <c r="J336" s="229"/>
      <c r="K336" s="54">
        <f t="shared" si="105"/>
        <v>0</v>
      </c>
      <c r="L336" s="54">
        <f t="shared" si="106"/>
        <v>0</v>
      </c>
      <c r="M336" s="55">
        <f t="shared" si="99"/>
        <v>0</v>
      </c>
      <c r="N336" s="4" t="e">
        <f t="shared" si="101"/>
        <v>#DIV/0!</v>
      </c>
    </row>
    <row r="337" spans="1:14" s="2" customFormat="1" ht="25.5">
      <c r="A337" s="17" t="s">
        <v>547</v>
      </c>
      <c r="B337" s="17" t="s">
        <v>12</v>
      </c>
      <c r="C337" s="17" t="s">
        <v>14</v>
      </c>
      <c r="D337" s="69">
        <v>12455</v>
      </c>
      <c r="E337" s="18" t="s">
        <v>593</v>
      </c>
      <c r="F337" s="19" t="s">
        <v>316</v>
      </c>
      <c r="G337" s="40">
        <v>2</v>
      </c>
      <c r="H337" s="49" t="s">
        <v>16</v>
      </c>
      <c r="I337" s="229"/>
      <c r="J337" s="229"/>
      <c r="K337" s="54">
        <f t="shared" si="105"/>
        <v>0</v>
      </c>
      <c r="L337" s="54">
        <f t="shared" si="106"/>
        <v>0</v>
      </c>
      <c r="M337" s="55">
        <f t="shared" si="99"/>
        <v>0</v>
      </c>
      <c r="N337" s="4" t="e">
        <f t="shared" si="101"/>
        <v>#DIV/0!</v>
      </c>
    </row>
    <row r="338" spans="1:14" s="2" customFormat="1">
      <c r="A338" s="17" t="s">
        <v>548</v>
      </c>
      <c r="B338" s="17" t="s">
        <v>12</v>
      </c>
      <c r="C338" s="17" t="s">
        <v>14</v>
      </c>
      <c r="D338" s="69">
        <v>8419</v>
      </c>
      <c r="E338" s="18" t="s">
        <v>593</v>
      </c>
      <c r="F338" s="19" t="s">
        <v>357</v>
      </c>
      <c r="G338" s="40">
        <v>6</v>
      </c>
      <c r="H338" s="49" t="s">
        <v>16</v>
      </c>
      <c r="I338" s="229"/>
      <c r="J338" s="229"/>
      <c r="K338" s="54">
        <f t="shared" si="105"/>
        <v>0</v>
      </c>
      <c r="L338" s="54">
        <f t="shared" si="106"/>
        <v>0</v>
      </c>
      <c r="M338" s="55">
        <f t="shared" si="99"/>
        <v>0</v>
      </c>
      <c r="N338" s="4" t="e">
        <f t="shared" si="101"/>
        <v>#DIV/0!</v>
      </c>
    </row>
    <row r="339" spans="1:14" s="2" customFormat="1" ht="25.5">
      <c r="A339" s="17" t="s">
        <v>549</v>
      </c>
      <c r="B339" s="17" t="s">
        <v>12</v>
      </c>
      <c r="C339" s="17" t="s">
        <v>14</v>
      </c>
      <c r="D339" s="69">
        <v>8894</v>
      </c>
      <c r="E339" s="18" t="s">
        <v>593</v>
      </c>
      <c r="F339" s="19" t="s">
        <v>317</v>
      </c>
      <c r="G339" s="40">
        <v>16</v>
      </c>
      <c r="H339" s="49" t="s">
        <v>16</v>
      </c>
      <c r="I339" s="229"/>
      <c r="J339" s="229"/>
      <c r="K339" s="54">
        <f t="shared" si="105"/>
        <v>0</v>
      </c>
      <c r="L339" s="54">
        <f t="shared" si="106"/>
        <v>0</v>
      </c>
      <c r="M339" s="55">
        <f t="shared" si="99"/>
        <v>0</v>
      </c>
      <c r="N339" s="4" t="e">
        <f t="shared" si="101"/>
        <v>#DIV/0!</v>
      </c>
    </row>
    <row r="340" spans="1:14" s="2" customFormat="1" ht="25.5">
      <c r="A340" s="17" t="s">
        <v>550</v>
      </c>
      <c r="B340" s="17" t="s">
        <v>12</v>
      </c>
      <c r="C340" s="17" t="s">
        <v>14</v>
      </c>
      <c r="D340" s="69">
        <v>451</v>
      </c>
      <c r="E340" s="18" t="s">
        <v>593</v>
      </c>
      <c r="F340" s="19" t="s">
        <v>311</v>
      </c>
      <c r="G340" s="40">
        <v>2</v>
      </c>
      <c r="H340" s="49" t="s">
        <v>16</v>
      </c>
      <c r="I340" s="229"/>
      <c r="J340" s="229"/>
      <c r="K340" s="54">
        <f t="shared" si="105"/>
        <v>0</v>
      </c>
      <c r="L340" s="54">
        <f t="shared" si="106"/>
        <v>0</v>
      </c>
      <c r="M340" s="55">
        <f t="shared" si="99"/>
        <v>0</v>
      </c>
      <c r="N340" s="4" t="e">
        <f t="shared" si="101"/>
        <v>#DIV/0!</v>
      </c>
    </row>
    <row r="341" spans="1:14" s="2" customFormat="1" ht="25.5">
      <c r="A341" s="17" t="s">
        <v>551</v>
      </c>
      <c r="B341" s="17" t="s">
        <v>12</v>
      </c>
      <c r="C341" s="17" t="s">
        <v>14</v>
      </c>
      <c r="D341" s="69">
        <v>7873</v>
      </c>
      <c r="E341" s="18" t="s">
        <v>593</v>
      </c>
      <c r="F341" s="19" t="s">
        <v>312</v>
      </c>
      <c r="G341" s="40">
        <v>2</v>
      </c>
      <c r="H341" s="49" t="s">
        <v>16</v>
      </c>
      <c r="I341" s="229"/>
      <c r="J341" s="229"/>
      <c r="K341" s="54">
        <f t="shared" si="105"/>
        <v>0</v>
      </c>
      <c r="L341" s="54">
        <f t="shared" si="106"/>
        <v>0</v>
      </c>
      <c r="M341" s="55">
        <f t="shared" si="99"/>
        <v>0</v>
      </c>
      <c r="N341" s="4" t="e">
        <f t="shared" si="101"/>
        <v>#DIV/0!</v>
      </c>
    </row>
    <row r="342" spans="1:14" s="2" customFormat="1" ht="25.5">
      <c r="A342" s="17" t="s">
        <v>552</v>
      </c>
      <c r="B342" s="17" t="s">
        <v>12</v>
      </c>
      <c r="C342" s="17" t="s">
        <v>14</v>
      </c>
      <c r="D342" s="69">
        <v>7992</v>
      </c>
      <c r="E342" s="18" t="s">
        <v>593</v>
      </c>
      <c r="F342" s="19" t="s">
        <v>313</v>
      </c>
      <c r="G342" s="40">
        <v>1</v>
      </c>
      <c r="H342" s="49" t="s">
        <v>16</v>
      </c>
      <c r="I342" s="229"/>
      <c r="J342" s="229"/>
      <c r="K342" s="54">
        <f t="shared" si="105"/>
        <v>0</v>
      </c>
      <c r="L342" s="54">
        <f t="shared" si="106"/>
        <v>0</v>
      </c>
      <c r="M342" s="55">
        <f t="shared" si="99"/>
        <v>0</v>
      </c>
      <c r="N342" s="4" t="e">
        <f t="shared" si="101"/>
        <v>#DIV/0!</v>
      </c>
    </row>
    <row r="343" spans="1:14" s="2" customFormat="1" ht="51">
      <c r="A343" s="17" t="s">
        <v>553</v>
      </c>
      <c r="B343" s="69" t="s">
        <v>12</v>
      </c>
      <c r="C343" s="69" t="s">
        <v>11</v>
      </c>
      <c r="D343" s="69">
        <v>1024</v>
      </c>
      <c r="E343" s="18" t="s">
        <v>593</v>
      </c>
      <c r="F343" s="19" t="s">
        <v>416</v>
      </c>
      <c r="G343" s="40">
        <v>2</v>
      </c>
      <c r="H343" s="49" t="s">
        <v>16</v>
      </c>
      <c r="I343" s="229"/>
      <c r="J343" s="229"/>
      <c r="K343" s="54">
        <f t="shared" si="105"/>
        <v>0</v>
      </c>
      <c r="L343" s="54">
        <f t="shared" si="106"/>
        <v>0</v>
      </c>
      <c r="M343" s="55">
        <f t="shared" si="99"/>
        <v>0</v>
      </c>
      <c r="N343" s="4" t="e">
        <f t="shared" si="101"/>
        <v>#DIV/0!</v>
      </c>
    </row>
    <row r="344" spans="1:14" s="2" customFormat="1" ht="51">
      <c r="A344" s="17" t="s">
        <v>554</v>
      </c>
      <c r="B344" s="69" t="s">
        <v>12</v>
      </c>
      <c r="C344" s="69" t="s">
        <v>11</v>
      </c>
      <c r="D344" s="69">
        <v>1024</v>
      </c>
      <c r="E344" s="18" t="s">
        <v>593</v>
      </c>
      <c r="F344" s="19" t="s">
        <v>417</v>
      </c>
      <c r="G344" s="40">
        <v>1</v>
      </c>
      <c r="H344" s="49" t="s">
        <v>16</v>
      </c>
      <c r="I344" s="229"/>
      <c r="J344" s="229"/>
      <c r="K344" s="54">
        <f t="shared" si="105"/>
        <v>0</v>
      </c>
      <c r="L344" s="54">
        <f t="shared" si="106"/>
        <v>0</v>
      </c>
      <c r="M344" s="55">
        <f t="shared" si="99"/>
        <v>0</v>
      </c>
      <c r="N344" s="4" t="e">
        <f t="shared" si="101"/>
        <v>#DIV/0!</v>
      </c>
    </row>
    <row r="345" spans="1:14" s="2" customFormat="1">
      <c r="A345" s="15" t="s">
        <v>555</v>
      </c>
      <c r="B345" s="15"/>
      <c r="C345" s="15"/>
      <c r="D345" s="11"/>
      <c r="E345" s="13"/>
      <c r="F345" s="12" t="s">
        <v>174</v>
      </c>
      <c r="G345" s="40"/>
      <c r="H345" s="49"/>
      <c r="I345" s="53"/>
      <c r="J345" s="53"/>
      <c r="K345" s="51">
        <f>SUBTOTAL(9,K346:K355)</f>
        <v>0</v>
      </c>
      <c r="L345" s="51">
        <f>SUBTOTAL(9,L346:L355)</f>
        <v>0</v>
      </c>
      <c r="M345" s="52">
        <f>SUBTOTAL(9,M346:M355)</f>
        <v>0</v>
      </c>
      <c r="N345" s="4" t="e">
        <f t="shared" si="101"/>
        <v>#DIV/0!</v>
      </c>
    </row>
    <row r="346" spans="1:14" s="2" customFormat="1" ht="25.5">
      <c r="A346" s="17" t="s">
        <v>471</v>
      </c>
      <c r="B346" s="17" t="s">
        <v>12</v>
      </c>
      <c r="C346" s="17" t="s">
        <v>13</v>
      </c>
      <c r="D346" s="69">
        <v>91926</v>
      </c>
      <c r="E346" s="18" t="s">
        <v>593</v>
      </c>
      <c r="F346" s="19" t="s">
        <v>303</v>
      </c>
      <c r="G346" s="40">
        <v>10</v>
      </c>
      <c r="H346" s="49" t="s">
        <v>17</v>
      </c>
      <c r="I346" s="229"/>
      <c r="J346" s="232"/>
      <c r="K346" s="54">
        <f t="shared" si="105"/>
        <v>0</v>
      </c>
      <c r="L346" s="54">
        <f t="shared" si="106"/>
        <v>0</v>
      </c>
      <c r="M346" s="55">
        <f t="shared" ref="M346:M355" si="107">L346+K346</f>
        <v>0</v>
      </c>
      <c r="N346" s="4" t="e">
        <f t="shared" si="101"/>
        <v>#DIV/0!</v>
      </c>
    </row>
    <row r="347" spans="1:14" s="2" customFormat="1" ht="25.5">
      <c r="A347" s="17" t="s">
        <v>472</v>
      </c>
      <c r="B347" s="17" t="s">
        <v>12</v>
      </c>
      <c r="C347" s="17" t="s">
        <v>13</v>
      </c>
      <c r="D347" s="69">
        <v>91928</v>
      </c>
      <c r="E347" s="18" t="s">
        <v>593</v>
      </c>
      <c r="F347" s="19" t="s">
        <v>304</v>
      </c>
      <c r="G347" s="40">
        <v>48</v>
      </c>
      <c r="H347" s="49" t="s">
        <v>17</v>
      </c>
      <c r="I347" s="229"/>
      <c r="J347" s="229"/>
      <c r="K347" s="54">
        <f t="shared" si="105"/>
        <v>0</v>
      </c>
      <c r="L347" s="54">
        <f t="shared" si="106"/>
        <v>0</v>
      </c>
      <c r="M347" s="55">
        <f t="shared" si="107"/>
        <v>0</v>
      </c>
      <c r="N347" s="4" t="e">
        <f t="shared" si="101"/>
        <v>#DIV/0!</v>
      </c>
    </row>
    <row r="348" spans="1:14" s="2" customFormat="1" ht="25.5">
      <c r="A348" s="17" t="s">
        <v>473</v>
      </c>
      <c r="B348" s="17" t="s">
        <v>12</v>
      </c>
      <c r="C348" s="17" t="s">
        <v>14</v>
      </c>
      <c r="D348" s="69">
        <v>4179</v>
      </c>
      <c r="E348" s="18" t="s">
        <v>593</v>
      </c>
      <c r="F348" s="19" t="s">
        <v>418</v>
      </c>
      <c r="G348" s="40">
        <v>620</v>
      </c>
      <c r="H348" s="49" t="s">
        <v>17</v>
      </c>
      <c r="I348" s="229"/>
      <c r="J348" s="229"/>
      <c r="K348" s="54">
        <f t="shared" si="105"/>
        <v>0</v>
      </c>
      <c r="L348" s="54">
        <f t="shared" si="106"/>
        <v>0</v>
      </c>
      <c r="M348" s="55">
        <f t="shared" si="107"/>
        <v>0</v>
      </c>
      <c r="N348" s="4" t="e">
        <f t="shared" si="101"/>
        <v>#DIV/0!</v>
      </c>
    </row>
    <row r="349" spans="1:14" s="2" customFormat="1">
      <c r="A349" s="17" t="s">
        <v>480</v>
      </c>
      <c r="B349" s="17" t="s">
        <v>12</v>
      </c>
      <c r="C349" s="17" t="s">
        <v>13</v>
      </c>
      <c r="D349" s="69">
        <v>91995</v>
      </c>
      <c r="E349" s="18" t="s">
        <v>593</v>
      </c>
      <c r="F349" s="19" t="s">
        <v>419</v>
      </c>
      <c r="G349" s="40">
        <v>288</v>
      </c>
      <c r="H349" s="49" t="s">
        <v>71</v>
      </c>
      <c r="I349" s="229"/>
      <c r="J349" s="229"/>
      <c r="K349" s="54">
        <f t="shared" si="105"/>
        <v>0</v>
      </c>
      <c r="L349" s="54">
        <f t="shared" si="106"/>
        <v>0</v>
      </c>
      <c r="M349" s="55">
        <f t="shared" si="107"/>
        <v>0</v>
      </c>
      <c r="N349" s="4" t="e">
        <f t="shared" si="101"/>
        <v>#DIV/0!</v>
      </c>
    </row>
    <row r="350" spans="1:14" s="2" customFormat="1">
      <c r="A350" s="17" t="s">
        <v>481</v>
      </c>
      <c r="B350" s="17" t="s">
        <v>12</v>
      </c>
      <c r="C350" s="17" t="s">
        <v>13</v>
      </c>
      <c r="D350" s="69">
        <v>91995</v>
      </c>
      <c r="E350" s="18" t="s">
        <v>593</v>
      </c>
      <c r="F350" s="19" t="s">
        <v>712</v>
      </c>
      <c r="G350" s="40">
        <v>96</v>
      </c>
      <c r="H350" s="49" t="s">
        <v>71</v>
      </c>
      <c r="I350" s="229"/>
      <c r="J350" s="229"/>
      <c r="K350" s="54">
        <f t="shared" si="105"/>
        <v>0</v>
      </c>
      <c r="L350" s="54">
        <f t="shared" si="106"/>
        <v>0</v>
      </c>
      <c r="M350" s="55">
        <f t="shared" si="107"/>
        <v>0</v>
      </c>
      <c r="N350" s="4" t="e">
        <f t="shared" si="101"/>
        <v>#DIV/0!</v>
      </c>
    </row>
    <row r="351" spans="1:14" s="2" customFormat="1" ht="25.5">
      <c r="A351" s="17" t="s">
        <v>482</v>
      </c>
      <c r="B351" s="17" t="s">
        <v>12</v>
      </c>
      <c r="C351" s="17" t="s">
        <v>13</v>
      </c>
      <c r="D351" s="69">
        <v>92003</v>
      </c>
      <c r="E351" s="18" t="s">
        <v>593</v>
      </c>
      <c r="F351" s="19" t="s">
        <v>420</v>
      </c>
      <c r="G351" s="40">
        <v>31</v>
      </c>
      <c r="H351" s="49" t="s">
        <v>71</v>
      </c>
      <c r="I351" s="229"/>
      <c r="J351" s="229"/>
      <c r="K351" s="54">
        <f t="shared" si="105"/>
        <v>0</v>
      </c>
      <c r="L351" s="54">
        <f t="shared" si="106"/>
        <v>0</v>
      </c>
      <c r="M351" s="55">
        <f t="shared" si="107"/>
        <v>0</v>
      </c>
      <c r="N351" s="4" t="e">
        <f t="shared" si="101"/>
        <v>#DIV/0!</v>
      </c>
    </row>
    <row r="352" spans="1:14" s="2" customFormat="1" ht="25.5">
      <c r="A352" s="17" t="s">
        <v>483</v>
      </c>
      <c r="B352" s="17" t="s">
        <v>12</v>
      </c>
      <c r="C352" s="17" t="s">
        <v>13</v>
      </c>
      <c r="D352" s="69">
        <v>92003</v>
      </c>
      <c r="E352" s="18" t="s">
        <v>593</v>
      </c>
      <c r="F352" s="19" t="s">
        <v>318</v>
      </c>
      <c r="G352" s="40">
        <v>57</v>
      </c>
      <c r="H352" s="49" t="s">
        <v>71</v>
      </c>
      <c r="I352" s="229"/>
      <c r="J352" s="229"/>
      <c r="K352" s="54">
        <f t="shared" si="105"/>
        <v>0</v>
      </c>
      <c r="L352" s="54">
        <f t="shared" si="106"/>
        <v>0</v>
      </c>
      <c r="M352" s="55">
        <f t="shared" si="107"/>
        <v>0</v>
      </c>
      <c r="N352" s="4" t="e">
        <f t="shared" si="101"/>
        <v>#DIV/0!</v>
      </c>
    </row>
    <row r="353" spans="1:14" s="2" customFormat="1">
      <c r="A353" s="17" t="s">
        <v>484</v>
      </c>
      <c r="B353" s="17" t="s">
        <v>12</v>
      </c>
      <c r="C353" s="17" t="s">
        <v>13</v>
      </c>
      <c r="D353" s="69">
        <v>92012</v>
      </c>
      <c r="E353" s="18" t="s">
        <v>593</v>
      </c>
      <c r="F353" s="19" t="s">
        <v>306</v>
      </c>
      <c r="G353" s="40">
        <v>7</v>
      </c>
      <c r="H353" s="49" t="s">
        <v>71</v>
      </c>
      <c r="I353" s="232"/>
      <c r="J353" s="229"/>
      <c r="K353" s="54">
        <f t="shared" si="105"/>
        <v>0</v>
      </c>
      <c r="L353" s="54">
        <f t="shared" si="106"/>
        <v>0</v>
      </c>
      <c r="M353" s="55">
        <f t="shared" si="107"/>
        <v>0</v>
      </c>
      <c r="N353" s="4" t="e">
        <f t="shared" si="101"/>
        <v>#DIV/0!</v>
      </c>
    </row>
    <row r="354" spans="1:14" s="2" customFormat="1">
      <c r="A354" s="17" t="s">
        <v>485</v>
      </c>
      <c r="B354" s="17" t="s">
        <v>12</v>
      </c>
      <c r="C354" s="17" t="s">
        <v>13</v>
      </c>
      <c r="D354" s="69">
        <v>92012</v>
      </c>
      <c r="E354" s="18" t="s">
        <v>593</v>
      </c>
      <c r="F354" s="19" t="s">
        <v>319</v>
      </c>
      <c r="G354" s="40">
        <v>3</v>
      </c>
      <c r="H354" s="49" t="s">
        <v>71</v>
      </c>
      <c r="I354" s="232"/>
      <c r="J354" s="229"/>
      <c r="K354" s="54">
        <f t="shared" si="105"/>
        <v>0</v>
      </c>
      <c r="L354" s="54">
        <f t="shared" si="106"/>
        <v>0</v>
      </c>
      <c r="M354" s="55">
        <f t="shared" si="107"/>
        <v>0</v>
      </c>
      <c r="N354" s="4" t="e">
        <f t="shared" si="101"/>
        <v>#DIV/0!</v>
      </c>
    </row>
    <row r="355" spans="1:14" s="2" customFormat="1">
      <c r="A355" s="17" t="s">
        <v>486</v>
      </c>
      <c r="B355" s="17" t="s">
        <v>12</v>
      </c>
      <c r="C355" s="17" t="s">
        <v>13</v>
      </c>
      <c r="D355" s="69">
        <v>92869</v>
      </c>
      <c r="E355" s="18" t="s">
        <v>593</v>
      </c>
      <c r="F355" s="19" t="s">
        <v>55</v>
      </c>
      <c r="G355" s="40">
        <v>10</v>
      </c>
      <c r="H355" s="49" t="s">
        <v>71</v>
      </c>
      <c r="I355" s="229"/>
      <c r="J355" s="229"/>
      <c r="K355" s="54">
        <f t="shared" si="105"/>
        <v>0</v>
      </c>
      <c r="L355" s="54">
        <f t="shared" si="106"/>
        <v>0</v>
      </c>
      <c r="M355" s="55">
        <f t="shared" si="107"/>
        <v>0</v>
      </c>
      <c r="N355" s="4" t="e">
        <f t="shared" si="101"/>
        <v>#DIV/0!</v>
      </c>
    </row>
    <row r="356" spans="1:14" s="2" customFormat="1" ht="21" customHeight="1">
      <c r="A356" s="15" t="s">
        <v>556</v>
      </c>
      <c r="B356" s="15"/>
      <c r="C356" s="15"/>
      <c r="D356" s="11"/>
      <c r="E356" s="13"/>
      <c r="F356" s="12" t="s">
        <v>114</v>
      </c>
      <c r="G356" s="40"/>
      <c r="H356" s="49"/>
      <c r="I356" s="53"/>
      <c r="J356" s="53"/>
      <c r="K356" s="51">
        <f>SUBTOTAL(9,K357:K377)</f>
        <v>0</v>
      </c>
      <c r="L356" s="51">
        <f>SUBTOTAL(9,L357:L377)</f>
        <v>0</v>
      </c>
      <c r="M356" s="52">
        <f>SUBTOTAL(9,M357:M377)</f>
        <v>0</v>
      </c>
      <c r="N356" s="4" t="e">
        <f t="shared" si="101"/>
        <v>#DIV/0!</v>
      </c>
    </row>
    <row r="357" spans="1:14" s="2" customFormat="1" ht="38.25">
      <c r="A357" s="17" t="s">
        <v>471</v>
      </c>
      <c r="B357" s="17" t="s">
        <v>12</v>
      </c>
      <c r="C357" s="17" t="s">
        <v>11</v>
      </c>
      <c r="D357" s="69">
        <v>10627</v>
      </c>
      <c r="E357" s="18" t="s">
        <v>594</v>
      </c>
      <c r="F357" s="19" t="s">
        <v>752</v>
      </c>
      <c r="G357" s="40">
        <v>143</v>
      </c>
      <c r="H357" s="49" t="s">
        <v>16</v>
      </c>
      <c r="I357" s="229"/>
      <c r="J357" s="229"/>
      <c r="K357" s="54">
        <f t="shared" si="105"/>
        <v>0</v>
      </c>
      <c r="L357" s="54">
        <f t="shared" si="106"/>
        <v>0</v>
      </c>
      <c r="M357" s="55">
        <f t="shared" ref="M357:M374" si="108">L357+K357</f>
        <v>0</v>
      </c>
      <c r="N357" s="4" t="e">
        <f t="shared" si="101"/>
        <v>#DIV/0!</v>
      </c>
    </row>
    <row r="358" spans="1:14" s="2" customFormat="1" ht="25.5">
      <c r="A358" s="17" t="s">
        <v>472</v>
      </c>
      <c r="B358" s="17" t="s">
        <v>12</v>
      </c>
      <c r="C358" s="17" t="s">
        <v>14</v>
      </c>
      <c r="D358" s="69">
        <v>11413</v>
      </c>
      <c r="E358" s="18" t="s">
        <v>593</v>
      </c>
      <c r="F358" s="19" t="s">
        <v>385</v>
      </c>
      <c r="G358" s="40">
        <v>160</v>
      </c>
      <c r="H358" s="49" t="s">
        <v>17</v>
      </c>
      <c r="I358" s="229"/>
      <c r="J358" s="229"/>
      <c r="K358" s="54">
        <f t="shared" si="105"/>
        <v>0</v>
      </c>
      <c r="L358" s="54">
        <f t="shared" si="106"/>
        <v>0</v>
      </c>
      <c r="M358" s="55">
        <f t="shared" si="108"/>
        <v>0</v>
      </c>
      <c r="N358" s="4" t="e">
        <f t="shared" si="101"/>
        <v>#DIV/0!</v>
      </c>
    </row>
    <row r="359" spans="1:14" s="2" customFormat="1">
      <c r="A359" s="17" t="s">
        <v>473</v>
      </c>
      <c r="B359" s="17" t="s">
        <v>12</v>
      </c>
      <c r="C359" s="17" t="s">
        <v>14</v>
      </c>
      <c r="D359" s="69">
        <v>12566</v>
      </c>
      <c r="E359" s="18" t="s">
        <v>593</v>
      </c>
      <c r="F359" s="19" t="s">
        <v>115</v>
      </c>
      <c r="G359" s="40">
        <v>104</v>
      </c>
      <c r="H359" s="49" t="s">
        <v>22</v>
      </c>
      <c r="I359" s="229"/>
      <c r="J359" s="229"/>
      <c r="K359" s="54">
        <f t="shared" si="105"/>
        <v>0</v>
      </c>
      <c r="L359" s="54">
        <f t="shared" si="106"/>
        <v>0</v>
      </c>
      <c r="M359" s="55">
        <f t="shared" si="108"/>
        <v>0</v>
      </c>
      <c r="N359" s="4" t="e">
        <f t="shared" si="101"/>
        <v>#DIV/0!</v>
      </c>
    </row>
    <row r="360" spans="1:14" s="2" customFormat="1">
      <c r="A360" s="17" t="s">
        <v>480</v>
      </c>
      <c r="B360" s="17" t="s">
        <v>12</v>
      </c>
      <c r="C360" s="17" t="s">
        <v>14</v>
      </c>
      <c r="D360" s="69">
        <v>12155</v>
      </c>
      <c r="E360" s="18" t="s">
        <v>593</v>
      </c>
      <c r="F360" s="19" t="s">
        <v>320</v>
      </c>
      <c r="G360" s="40">
        <v>104</v>
      </c>
      <c r="H360" s="49" t="s">
        <v>16</v>
      </c>
      <c r="I360" s="229"/>
      <c r="J360" s="229"/>
      <c r="K360" s="54">
        <f t="shared" si="105"/>
        <v>0</v>
      </c>
      <c r="L360" s="54">
        <f t="shared" si="106"/>
        <v>0</v>
      </c>
      <c r="M360" s="55">
        <f t="shared" si="108"/>
        <v>0</v>
      </c>
      <c r="N360" s="4" t="e">
        <f t="shared" si="101"/>
        <v>#DIV/0!</v>
      </c>
    </row>
    <row r="361" spans="1:14" s="2" customFormat="1">
      <c r="A361" s="17" t="s">
        <v>481</v>
      </c>
      <c r="B361" s="17" t="s">
        <v>12</v>
      </c>
      <c r="C361" s="17" t="s">
        <v>14</v>
      </c>
      <c r="D361" s="69">
        <v>9973</v>
      </c>
      <c r="E361" s="18" t="s">
        <v>593</v>
      </c>
      <c r="F361" s="19" t="s">
        <v>116</v>
      </c>
      <c r="G361" s="40">
        <v>328</v>
      </c>
      <c r="H361" s="49" t="s">
        <v>17</v>
      </c>
      <c r="I361" s="229"/>
      <c r="J361" s="229"/>
      <c r="K361" s="54">
        <f t="shared" si="105"/>
        <v>0</v>
      </c>
      <c r="L361" s="54">
        <f t="shared" si="106"/>
        <v>0</v>
      </c>
      <c r="M361" s="55">
        <f t="shared" si="108"/>
        <v>0</v>
      </c>
      <c r="N361" s="4" t="e">
        <f t="shared" si="101"/>
        <v>#DIV/0!</v>
      </c>
    </row>
    <row r="362" spans="1:14" s="2" customFormat="1" ht="25.5">
      <c r="A362" s="17" t="s">
        <v>482</v>
      </c>
      <c r="B362" s="17" t="s">
        <v>12</v>
      </c>
      <c r="C362" s="17" t="s">
        <v>14</v>
      </c>
      <c r="D362" s="69">
        <v>391</v>
      </c>
      <c r="E362" s="18" t="s">
        <v>593</v>
      </c>
      <c r="F362" s="19" t="s">
        <v>321</v>
      </c>
      <c r="G362" s="40">
        <v>202</v>
      </c>
      <c r="H362" s="49" t="s">
        <v>16</v>
      </c>
      <c r="I362" s="229"/>
      <c r="J362" s="229"/>
      <c r="K362" s="54">
        <f t="shared" si="105"/>
        <v>0</v>
      </c>
      <c r="L362" s="54">
        <f t="shared" si="106"/>
        <v>0</v>
      </c>
      <c r="M362" s="55">
        <f t="shared" si="108"/>
        <v>0</v>
      </c>
      <c r="N362" s="4" t="e">
        <f t="shared" si="101"/>
        <v>#DIV/0!</v>
      </c>
    </row>
    <row r="363" spans="1:14" s="2" customFormat="1">
      <c r="A363" s="17" t="s">
        <v>483</v>
      </c>
      <c r="B363" s="17" t="s">
        <v>12</v>
      </c>
      <c r="C363" s="17" t="s">
        <v>14</v>
      </c>
      <c r="D363" s="69">
        <v>654</v>
      </c>
      <c r="E363" s="18" t="s">
        <v>593</v>
      </c>
      <c r="F363" s="19" t="s">
        <v>120</v>
      </c>
      <c r="G363" s="40">
        <v>48</v>
      </c>
      <c r="H363" s="49" t="s">
        <v>16</v>
      </c>
      <c r="I363" s="229"/>
      <c r="J363" s="229"/>
      <c r="K363" s="54">
        <f t="shared" si="105"/>
        <v>0</v>
      </c>
      <c r="L363" s="54">
        <f t="shared" si="106"/>
        <v>0</v>
      </c>
      <c r="M363" s="55">
        <f t="shared" si="108"/>
        <v>0</v>
      </c>
      <c r="N363" s="4" t="e">
        <f t="shared" si="101"/>
        <v>#DIV/0!</v>
      </c>
    </row>
    <row r="364" spans="1:14" s="2" customFormat="1">
      <c r="A364" s="17" t="s">
        <v>484</v>
      </c>
      <c r="B364" s="17" t="s">
        <v>12</v>
      </c>
      <c r="C364" s="17" t="s">
        <v>11</v>
      </c>
      <c r="D364" s="69">
        <v>10793</v>
      </c>
      <c r="E364" s="18" t="s">
        <v>594</v>
      </c>
      <c r="F364" s="19" t="s">
        <v>55</v>
      </c>
      <c r="G364" s="40">
        <v>14</v>
      </c>
      <c r="H364" s="49" t="s">
        <v>16</v>
      </c>
      <c r="I364" s="229"/>
      <c r="J364" s="229"/>
      <c r="K364" s="54">
        <f t="shared" si="105"/>
        <v>0</v>
      </c>
      <c r="L364" s="54">
        <f t="shared" si="106"/>
        <v>0</v>
      </c>
      <c r="M364" s="55">
        <f t="shared" si="108"/>
        <v>0</v>
      </c>
      <c r="N364" s="4" t="e">
        <f t="shared" si="101"/>
        <v>#DIV/0!</v>
      </c>
    </row>
    <row r="365" spans="1:14" s="2" customFormat="1">
      <c r="A365" s="17" t="s">
        <v>485</v>
      </c>
      <c r="B365" s="17" t="s">
        <v>12</v>
      </c>
      <c r="C365" s="17" t="s">
        <v>11</v>
      </c>
      <c r="D365" s="69">
        <v>743</v>
      </c>
      <c r="E365" s="18" t="s">
        <v>594</v>
      </c>
      <c r="F365" s="19" t="s">
        <v>56</v>
      </c>
      <c r="G365" s="40">
        <v>4</v>
      </c>
      <c r="H365" s="49" t="s">
        <v>16</v>
      </c>
      <c r="I365" s="229"/>
      <c r="J365" s="229"/>
      <c r="K365" s="54">
        <f t="shared" si="105"/>
        <v>0</v>
      </c>
      <c r="L365" s="54">
        <f t="shared" si="106"/>
        <v>0</v>
      </c>
      <c r="M365" s="55">
        <f t="shared" si="108"/>
        <v>0</v>
      </c>
      <c r="N365" s="4" t="e">
        <f t="shared" si="101"/>
        <v>#DIV/0!</v>
      </c>
    </row>
    <row r="366" spans="1:14" s="2" customFormat="1">
      <c r="A366" s="17" t="s">
        <v>486</v>
      </c>
      <c r="B366" s="17" t="s">
        <v>12</v>
      </c>
      <c r="C366" s="17" t="s">
        <v>13</v>
      </c>
      <c r="D366" s="69">
        <v>97597</v>
      </c>
      <c r="E366" s="18" t="s">
        <v>593</v>
      </c>
      <c r="F366" s="19" t="s">
        <v>322</v>
      </c>
      <c r="G366" s="40">
        <v>2</v>
      </c>
      <c r="H366" s="49" t="s">
        <v>71</v>
      </c>
      <c r="I366" s="229"/>
      <c r="J366" s="229"/>
      <c r="K366" s="54">
        <f t="shared" si="105"/>
        <v>0</v>
      </c>
      <c r="L366" s="54">
        <f t="shared" si="106"/>
        <v>0</v>
      </c>
      <c r="M366" s="55">
        <f t="shared" si="108"/>
        <v>0</v>
      </c>
      <c r="N366" s="4" t="e">
        <f t="shared" si="101"/>
        <v>#DIV/0!</v>
      </c>
    </row>
    <row r="367" spans="1:14" s="2" customFormat="1">
      <c r="A367" s="17" t="s">
        <v>487</v>
      </c>
      <c r="B367" s="17" t="s">
        <v>12</v>
      </c>
      <c r="C367" s="17" t="s">
        <v>13</v>
      </c>
      <c r="D367" s="69">
        <v>93661</v>
      </c>
      <c r="E367" s="18" t="s">
        <v>593</v>
      </c>
      <c r="F367" s="19" t="str">
        <f>[1]ORSE!D603</f>
        <v>Disjuntor termomagnetico bipolar 16 A, padrão DIN (Europeu - linha branca)</v>
      </c>
      <c r="G367" s="40">
        <v>15</v>
      </c>
      <c r="H367" s="49" t="s">
        <v>17</v>
      </c>
      <c r="I367" s="229"/>
      <c r="J367" s="229"/>
      <c r="K367" s="54">
        <f t="shared" si="105"/>
        <v>0</v>
      </c>
      <c r="L367" s="54">
        <f t="shared" si="106"/>
        <v>0</v>
      </c>
      <c r="M367" s="55">
        <f t="shared" si="108"/>
        <v>0</v>
      </c>
      <c r="N367" s="4" t="e">
        <f t="shared" si="101"/>
        <v>#DIV/0!</v>
      </c>
    </row>
    <row r="368" spans="1:14" s="2" customFormat="1">
      <c r="A368" s="17" t="s">
        <v>488</v>
      </c>
      <c r="B368" s="17" t="s">
        <v>12</v>
      </c>
      <c r="C368" s="17" t="s">
        <v>14</v>
      </c>
      <c r="D368" s="69">
        <v>3729</v>
      </c>
      <c r="E368" s="18" t="s">
        <v>593</v>
      </c>
      <c r="F368" s="19" t="s">
        <v>175</v>
      </c>
      <c r="G368" s="40">
        <v>9</v>
      </c>
      <c r="H368" s="49" t="s">
        <v>16</v>
      </c>
      <c r="I368" s="229"/>
      <c r="J368" s="229"/>
      <c r="K368" s="54">
        <f t="shared" si="105"/>
        <v>0</v>
      </c>
      <c r="L368" s="54">
        <f t="shared" si="106"/>
        <v>0</v>
      </c>
      <c r="M368" s="55">
        <f t="shared" si="108"/>
        <v>0</v>
      </c>
      <c r="N368" s="4" t="e">
        <f t="shared" si="101"/>
        <v>#DIV/0!</v>
      </c>
    </row>
    <row r="369" spans="1:14" s="2" customFormat="1">
      <c r="A369" s="17" t="s">
        <v>489</v>
      </c>
      <c r="B369" s="17" t="s">
        <v>12</v>
      </c>
      <c r="C369" s="17" t="s">
        <v>14</v>
      </c>
      <c r="D369" s="69">
        <v>775</v>
      </c>
      <c r="E369" s="18" t="s">
        <v>593</v>
      </c>
      <c r="F369" s="19" t="s">
        <v>117</v>
      </c>
      <c r="G369" s="40">
        <v>6</v>
      </c>
      <c r="H369" s="49" t="s">
        <v>16</v>
      </c>
      <c r="I369" s="229"/>
      <c r="J369" s="229"/>
      <c r="K369" s="54">
        <f t="shared" si="105"/>
        <v>0</v>
      </c>
      <c r="L369" s="54">
        <f t="shared" si="106"/>
        <v>0</v>
      </c>
      <c r="M369" s="55">
        <f t="shared" si="108"/>
        <v>0</v>
      </c>
      <c r="N369" s="4" t="e">
        <f t="shared" si="101"/>
        <v>#DIV/0!</v>
      </c>
    </row>
    <row r="370" spans="1:14" s="2" customFormat="1">
      <c r="A370" s="17" t="s">
        <v>490</v>
      </c>
      <c r="B370" s="17" t="s">
        <v>12</v>
      </c>
      <c r="C370" s="17" t="s">
        <v>14</v>
      </c>
      <c r="D370" s="69">
        <v>785</v>
      </c>
      <c r="E370" s="18" t="s">
        <v>593</v>
      </c>
      <c r="F370" s="19" t="s">
        <v>176</v>
      </c>
      <c r="G370" s="40">
        <v>1</v>
      </c>
      <c r="H370" s="49" t="s">
        <v>16</v>
      </c>
      <c r="I370" s="229"/>
      <c r="J370" s="229"/>
      <c r="K370" s="54">
        <f t="shared" si="105"/>
        <v>0</v>
      </c>
      <c r="L370" s="54">
        <f t="shared" si="106"/>
        <v>0</v>
      </c>
      <c r="M370" s="55">
        <f t="shared" si="108"/>
        <v>0</v>
      </c>
      <c r="N370" s="4" t="e">
        <f t="shared" si="101"/>
        <v>#DIV/0!</v>
      </c>
    </row>
    <row r="371" spans="1:14" s="2" customFormat="1">
      <c r="A371" s="17" t="s">
        <v>491</v>
      </c>
      <c r="B371" s="17" t="s">
        <v>12</v>
      </c>
      <c r="C371" s="17" t="s">
        <v>14</v>
      </c>
      <c r="D371" s="69">
        <v>784</v>
      </c>
      <c r="E371" s="18" t="s">
        <v>593</v>
      </c>
      <c r="F371" s="19" t="s">
        <v>206</v>
      </c>
      <c r="G371" s="40">
        <v>1</v>
      </c>
      <c r="H371" s="49" t="s">
        <v>16</v>
      </c>
      <c r="I371" s="229"/>
      <c r="J371" s="229"/>
      <c r="K371" s="54">
        <f t="shared" si="105"/>
        <v>0</v>
      </c>
      <c r="L371" s="54">
        <f t="shared" si="106"/>
        <v>0</v>
      </c>
      <c r="M371" s="55">
        <f t="shared" si="108"/>
        <v>0</v>
      </c>
      <c r="N371" s="4" t="e">
        <f t="shared" ref="N371:N434" si="109">M371/$M$647*100</f>
        <v>#DIV/0!</v>
      </c>
    </row>
    <row r="372" spans="1:14" s="2" customFormat="1" ht="25.5">
      <c r="A372" s="17" t="s">
        <v>492</v>
      </c>
      <c r="B372" s="17" t="s">
        <v>12</v>
      </c>
      <c r="C372" s="17" t="s">
        <v>13</v>
      </c>
      <c r="D372" s="69">
        <v>91926</v>
      </c>
      <c r="E372" s="18" t="s">
        <v>593</v>
      </c>
      <c r="F372" s="19" t="s">
        <v>303</v>
      </c>
      <c r="G372" s="40">
        <v>3720</v>
      </c>
      <c r="H372" s="49" t="s">
        <v>17</v>
      </c>
      <c r="I372" s="229"/>
      <c r="J372" s="229"/>
      <c r="K372" s="54">
        <f t="shared" si="105"/>
        <v>0</v>
      </c>
      <c r="L372" s="54">
        <f t="shared" si="106"/>
        <v>0</v>
      </c>
      <c r="M372" s="55">
        <f t="shared" si="108"/>
        <v>0</v>
      </c>
      <c r="N372" s="4" t="e">
        <f t="shared" si="109"/>
        <v>#DIV/0!</v>
      </c>
    </row>
    <row r="373" spans="1:14" s="2" customFormat="1">
      <c r="A373" s="17" t="s">
        <v>493</v>
      </c>
      <c r="B373" s="17" t="s">
        <v>12</v>
      </c>
      <c r="C373" s="17" t="s">
        <v>13</v>
      </c>
      <c r="D373" s="69">
        <v>97607</v>
      </c>
      <c r="E373" s="18" t="s">
        <v>593</v>
      </c>
      <c r="F373" s="19" t="s">
        <v>323</v>
      </c>
      <c r="G373" s="40">
        <v>6</v>
      </c>
      <c r="H373" s="49" t="s">
        <v>71</v>
      </c>
      <c r="I373" s="229"/>
      <c r="J373" s="229"/>
      <c r="K373" s="54">
        <f t="shared" si="105"/>
        <v>0</v>
      </c>
      <c r="L373" s="54">
        <f t="shared" si="106"/>
        <v>0</v>
      </c>
      <c r="M373" s="55">
        <f t="shared" si="108"/>
        <v>0</v>
      </c>
      <c r="N373" s="4" t="e">
        <f t="shared" si="109"/>
        <v>#DIV/0!</v>
      </c>
    </row>
    <row r="374" spans="1:14" s="2" customFormat="1">
      <c r="A374" s="17" t="s">
        <v>494</v>
      </c>
      <c r="B374" s="16" t="s">
        <v>12</v>
      </c>
      <c r="C374" s="16" t="s">
        <v>14</v>
      </c>
      <c r="D374" s="18">
        <v>10446</v>
      </c>
      <c r="E374" s="18" t="s">
        <v>593</v>
      </c>
      <c r="F374" s="19" t="s">
        <v>62</v>
      </c>
      <c r="G374" s="14">
        <v>3</v>
      </c>
      <c r="H374" s="49" t="s">
        <v>16</v>
      </c>
      <c r="I374" s="229"/>
      <c r="J374" s="229"/>
      <c r="K374" s="54">
        <f t="shared" si="105"/>
        <v>0</v>
      </c>
      <c r="L374" s="54">
        <f t="shared" si="106"/>
        <v>0</v>
      </c>
      <c r="M374" s="55">
        <f t="shared" si="108"/>
        <v>0</v>
      </c>
      <c r="N374" s="4" t="e">
        <f t="shared" si="109"/>
        <v>#DIV/0!</v>
      </c>
    </row>
    <row r="375" spans="1:14" s="2" customFormat="1">
      <c r="A375" s="17" t="s">
        <v>519</v>
      </c>
      <c r="B375" s="16" t="s">
        <v>12</v>
      </c>
      <c r="C375" s="16" t="s">
        <v>11</v>
      </c>
      <c r="D375" s="16" t="s">
        <v>365</v>
      </c>
      <c r="E375" s="18" t="s">
        <v>593</v>
      </c>
      <c r="F375" s="19" t="s">
        <v>131</v>
      </c>
      <c r="G375" s="14">
        <v>1</v>
      </c>
      <c r="H375" s="49" t="s">
        <v>16</v>
      </c>
      <c r="I375" s="53" t="s">
        <v>585</v>
      </c>
      <c r="J375" s="229"/>
      <c r="K375" s="53" t="s">
        <v>585</v>
      </c>
      <c r="L375" s="54">
        <f t="shared" si="106"/>
        <v>0</v>
      </c>
      <c r="M375" s="55">
        <f>L375</f>
        <v>0</v>
      </c>
      <c r="N375" s="4" t="e">
        <f t="shared" si="109"/>
        <v>#DIV/0!</v>
      </c>
    </row>
    <row r="376" spans="1:14" s="2" customFormat="1">
      <c r="A376" s="17" t="s">
        <v>520</v>
      </c>
      <c r="B376" s="17" t="s">
        <v>12</v>
      </c>
      <c r="C376" s="17" t="s">
        <v>13</v>
      </c>
      <c r="D376" s="69">
        <v>97610</v>
      </c>
      <c r="E376" s="18" t="s">
        <v>593</v>
      </c>
      <c r="F376" s="19" t="s">
        <v>207</v>
      </c>
      <c r="G376" s="40">
        <v>6</v>
      </c>
      <c r="H376" s="49" t="s">
        <v>71</v>
      </c>
      <c r="I376" s="229"/>
      <c r="J376" s="229"/>
      <c r="K376" s="54">
        <f t="shared" si="105"/>
        <v>0</v>
      </c>
      <c r="L376" s="54">
        <f t="shared" si="106"/>
        <v>0</v>
      </c>
      <c r="M376" s="55">
        <f>L376+K376</f>
        <v>0</v>
      </c>
      <c r="N376" s="4" t="e">
        <f t="shared" si="109"/>
        <v>#DIV/0!</v>
      </c>
    </row>
    <row r="377" spans="1:14" s="2" customFormat="1" ht="51">
      <c r="A377" s="17" t="s">
        <v>521</v>
      </c>
      <c r="B377" s="69" t="s">
        <v>12</v>
      </c>
      <c r="C377" s="69" t="s">
        <v>11</v>
      </c>
      <c r="D377" s="69">
        <v>1022</v>
      </c>
      <c r="E377" s="18" t="s">
        <v>593</v>
      </c>
      <c r="F377" s="19" t="s">
        <v>421</v>
      </c>
      <c r="G377" s="40">
        <v>1</v>
      </c>
      <c r="H377" s="49" t="s">
        <v>71</v>
      </c>
      <c r="I377" s="229"/>
      <c r="J377" s="229"/>
      <c r="K377" s="54">
        <f t="shared" si="105"/>
        <v>0</v>
      </c>
      <c r="L377" s="54">
        <f t="shared" si="106"/>
        <v>0</v>
      </c>
      <c r="M377" s="55">
        <f>L377+K377</f>
        <v>0</v>
      </c>
      <c r="N377" s="4" t="e">
        <f t="shared" si="109"/>
        <v>#DIV/0!</v>
      </c>
    </row>
    <row r="378" spans="1:14" s="2" customFormat="1">
      <c r="A378" s="15" t="s">
        <v>557</v>
      </c>
      <c r="B378" s="15"/>
      <c r="C378" s="15"/>
      <c r="D378" s="11"/>
      <c r="E378" s="13"/>
      <c r="F378" s="12" t="s">
        <v>177</v>
      </c>
      <c r="G378" s="40"/>
      <c r="H378" s="49"/>
      <c r="I378" s="53"/>
      <c r="J378" s="53"/>
      <c r="K378" s="51">
        <f>K379+K399</f>
        <v>0</v>
      </c>
      <c r="L378" s="51">
        <f>L379+L399</f>
        <v>0</v>
      </c>
      <c r="M378" s="52">
        <f>M379+M399</f>
        <v>0</v>
      </c>
      <c r="N378" s="4" t="e">
        <f t="shared" si="109"/>
        <v>#DIV/0!</v>
      </c>
    </row>
    <row r="379" spans="1:14" s="2" customFormat="1" ht="17.25" customHeight="1">
      <c r="A379" s="15" t="s">
        <v>558</v>
      </c>
      <c r="B379" s="15"/>
      <c r="C379" s="15"/>
      <c r="D379" s="11"/>
      <c r="E379" s="13"/>
      <c r="F379" s="12" t="s">
        <v>178</v>
      </c>
      <c r="G379" s="40"/>
      <c r="H379" s="49"/>
      <c r="I379" s="53"/>
      <c r="J379" s="53"/>
      <c r="K379" s="51">
        <f>SUBTOTAL(9,K380:K398)</f>
        <v>0</v>
      </c>
      <c r="L379" s="51">
        <f>SUBTOTAL(9,L380:L398)</f>
        <v>0</v>
      </c>
      <c r="M379" s="52">
        <f>SUBTOTAL(9,M380:M398)</f>
        <v>0</v>
      </c>
      <c r="N379" s="4" t="e">
        <f t="shared" si="109"/>
        <v>#DIV/0!</v>
      </c>
    </row>
    <row r="380" spans="1:14" s="2" customFormat="1">
      <c r="A380" s="17" t="s">
        <v>471</v>
      </c>
      <c r="B380" s="69" t="s">
        <v>12</v>
      </c>
      <c r="C380" s="69" t="s">
        <v>11</v>
      </c>
      <c r="D380" s="69">
        <v>1020</v>
      </c>
      <c r="E380" s="18" t="s">
        <v>593</v>
      </c>
      <c r="F380" s="19" t="s">
        <v>208</v>
      </c>
      <c r="G380" s="40">
        <v>18</v>
      </c>
      <c r="H380" s="49" t="s">
        <v>16</v>
      </c>
      <c r="I380" s="236"/>
      <c r="J380" s="236"/>
      <c r="K380" s="54">
        <f t="shared" si="105"/>
        <v>0</v>
      </c>
      <c r="L380" s="54">
        <f t="shared" si="106"/>
        <v>0</v>
      </c>
      <c r="M380" s="55">
        <f t="shared" ref="M380:M393" si="110">L380+K380</f>
        <v>0</v>
      </c>
      <c r="N380" s="4" t="e">
        <f t="shared" si="109"/>
        <v>#DIV/0!</v>
      </c>
    </row>
    <row r="381" spans="1:14" s="2" customFormat="1">
      <c r="A381" s="17" t="s">
        <v>472</v>
      </c>
      <c r="B381" s="17" t="s">
        <v>12</v>
      </c>
      <c r="C381" s="17" t="s">
        <v>14</v>
      </c>
      <c r="D381" s="69">
        <v>11229</v>
      </c>
      <c r="E381" s="18" t="s">
        <v>593</v>
      </c>
      <c r="F381" s="19" t="s">
        <v>236</v>
      </c>
      <c r="G381" s="40">
        <v>18</v>
      </c>
      <c r="H381" s="49" t="s">
        <v>16</v>
      </c>
      <c r="I381" s="229"/>
      <c r="J381" s="229"/>
      <c r="K381" s="54">
        <f t="shared" si="105"/>
        <v>0</v>
      </c>
      <c r="L381" s="54">
        <f t="shared" si="106"/>
        <v>0</v>
      </c>
      <c r="M381" s="55">
        <f t="shared" si="110"/>
        <v>0</v>
      </c>
      <c r="N381" s="4" t="e">
        <f t="shared" si="109"/>
        <v>#DIV/0!</v>
      </c>
    </row>
    <row r="382" spans="1:14" s="2" customFormat="1">
      <c r="A382" s="17" t="s">
        <v>473</v>
      </c>
      <c r="B382" s="17" t="s">
        <v>12</v>
      </c>
      <c r="C382" s="17" t="s">
        <v>14</v>
      </c>
      <c r="D382" s="69">
        <v>9538</v>
      </c>
      <c r="E382" s="18" t="s">
        <v>593</v>
      </c>
      <c r="F382" s="19" t="s">
        <v>324</v>
      </c>
      <c r="G382" s="40">
        <v>432</v>
      </c>
      <c r="H382" s="49" t="s">
        <v>16</v>
      </c>
      <c r="I382" s="231"/>
      <c r="J382" s="229"/>
      <c r="K382" s="54">
        <f t="shared" si="105"/>
        <v>0</v>
      </c>
      <c r="L382" s="54">
        <f t="shared" si="106"/>
        <v>0</v>
      </c>
      <c r="M382" s="55">
        <f t="shared" si="110"/>
        <v>0</v>
      </c>
      <c r="N382" s="4" t="e">
        <f t="shared" si="109"/>
        <v>#DIV/0!</v>
      </c>
    </row>
    <row r="383" spans="1:14" s="2" customFormat="1" ht="25.5">
      <c r="A383" s="17" t="s">
        <v>480</v>
      </c>
      <c r="B383" s="17" t="s">
        <v>12</v>
      </c>
      <c r="C383" s="17" t="s">
        <v>14</v>
      </c>
      <c r="D383" s="69">
        <v>391</v>
      </c>
      <c r="E383" s="18" t="s">
        <v>593</v>
      </c>
      <c r="F383" s="19" t="s">
        <v>321</v>
      </c>
      <c r="G383" s="40">
        <v>3</v>
      </c>
      <c r="H383" s="49" t="s">
        <v>16</v>
      </c>
      <c r="I383" s="229"/>
      <c r="J383" s="229"/>
      <c r="K383" s="54">
        <f t="shared" si="105"/>
        <v>0</v>
      </c>
      <c r="L383" s="54">
        <f t="shared" si="106"/>
        <v>0</v>
      </c>
      <c r="M383" s="55">
        <f t="shared" si="110"/>
        <v>0</v>
      </c>
      <c r="N383" s="4" t="e">
        <f t="shared" si="109"/>
        <v>#DIV/0!</v>
      </c>
    </row>
    <row r="384" spans="1:14" s="2" customFormat="1">
      <c r="A384" s="17" t="s">
        <v>481</v>
      </c>
      <c r="B384" s="17" t="s">
        <v>12</v>
      </c>
      <c r="C384" s="17" t="s">
        <v>14</v>
      </c>
      <c r="D384" s="69">
        <v>9973</v>
      </c>
      <c r="E384" s="18" t="s">
        <v>593</v>
      </c>
      <c r="F384" s="19" t="s">
        <v>116</v>
      </c>
      <c r="G384" s="40">
        <v>6</v>
      </c>
      <c r="H384" s="49" t="s">
        <v>17</v>
      </c>
      <c r="I384" s="229"/>
      <c r="J384" s="229"/>
      <c r="K384" s="54">
        <f t="shared" si="105"/>
        <v>0</v>
      </c>
      <c r="L384" s="54">
        <f t="shared" si="106"/>
        <v>0</v>
      </c>
      <c r="M384" s="55">
        <f t="shared" si="110"/>
        <v>0</v>
      </c>
      <c r="N384" s="4" t="e">
        <f t="shared" si="109"/>
        <v>#DIV/0!</v>
      </c>
    </row>
    <row r="385" spans="1:16" s="2" customFormat="1">
      <c r="A385" s="17" t="s">
        <v>482</v>
      </c>
      <c r="B385" s="17" t="s">
        <v>12</v>
      </c>
      <c r="C385" s="17" t="s">
        <v>14</v>
      </c>
      <c r="D385" s="69">
        <v>7746</v>
      </c>
      <c r="E385" s="18" t="s">
        <v>593</v>
      </c>
      <c r="F385" s="19" t="s">
        <v>55</v>
      </c>
      <c r="G385" s="40">
        <v>2</v>
      </c>
      <c r="H385" s="49" t="s">
        <v>16</v>
      </c>
      <c r="I385" s="229"/>
      <c r="J385" s="229"/>
      <c r="K385" s="54">
        <f t="shared" si="103"/>
        <v>0</v>
      </c>
      <c r="L385" s="54">
        <f t="shared" si="104"/>
        <v>0</v>
      </c>
      <c r="M385" s="55">
        <f t="shared" si="110"/>
        <v>0</v>
      </c>
      <c r="N385" s="4" t="e">
        <f t="shared" si="109"/>
        <v>#DIV/0!</v>
      </c>
    </row>
    <row r="386" spans="1:16" s="3" customFormat="1">
      <c r="A386" s="17" t="s">
        <v>483</v>
      </c>
      <c r="B386" s="17" t="s">
        <v>12</v>
      </c>
      <c r="C386" s="17" t="s">
        <v>14</v>
      </c>
      <c r="D386" s="69">
        <v>9538</v>
      </c>
      <c r="E386" s="18" t="s">
        <v>593</v>
      </c>
      <c r="F386" s="19" t="s">
        <v>422</v>
      </c>
      <c r="G386" s="40">
        <v>7</v>
      </c>
      <c r="H386" s="49" t="s">
        <v>16</v>
      </c>
      <c r="I386" s="231"/>
      <c r="J386" s="229"/>
      <c r="K386" s="54">
        <f t="shared" si="103"/>
        <v>0</v>
      </c>
      <c r="L386" s="54">
        <f t="shared" si="104"/>
        <v>0</v>
      </c>
      <c r="M386" s="55">
        <f t="shared" si="110"/>
        <v>0</v>
      </c>
      <c r="N386" s="4" t="e">
        <f t="shared" si="109"/>
        <v>#DIV/0!</v>
      </c>
      <c r="O386" s="2"/>
      <c r="P386" s="2"/>
    </row>
    <row r="387" spans="1:16" s="2" customFormat="1" ht="25.5">
      <c r="A387" s="17" t="s">
        <v>484</v>
      </c>
      <c r="B387" s="17" t="s">
        <v>12</v>
      </c>
      <c r="C387" s="17" t="s">
        <v>14</v>
      </c>
      <c r="D387" s="69">
        <v>9538</v>
      </c>
      <c r="E387" s="18" t="s">
        <v>593</v>
      </c>
      <c r="F387" s="19" t="s">
        <v>423</v>
      </c>
      <c r="G387" s="40">
        <v>56</v>
      </c>
      <c r="H387" s="49" t="s">
        <v>16</v>
      </c>
      <c r="I387" s="231"/>
      <c r="J387" s="229"/>
      <c r="K387" s="54">
        <f t="shared" si="103"/>
        <v>0</v>
      </c>
      <c r="L387" s="54">
        <f t="shared" si="104"/>
        <v>0</v>
      </c>
      <c r="M387" s="55">
        <f t="shared" si="110"/>
        <v>0</v>
      </c>
      <c r="N387" s="4" t="e">
        <f t="shared" si="109"/>
        <v>#DIV/0!</v>
      </c>
    </row>
    <row r="388" spans="1:16" s="2" customFormat="1" ht="25.5">
      <c r="A388" s="17" t="s">
        <v>485</v>
      </c>
      <c r="B388" s="17" t="s">
        <v>12</v>
      </c>
      <c r="C388" s="17" t="s">
        <v>14</v>
      </c>
      <c r="D388" s="69">
        <v>9538</v>
      </c>
      <c r="E388" s="18" t="s">
        <v>593</v>
      </c>
      <c r="F388" s="19" t="s">
        <v>325</v>
      </c>
      <c r="G388" s="40">
        <v>120</v>
      </c>
      <c r="H388" s="49" t="s">
        <v>16</v>
      </c>
      <c r="I388" s="231"/>
      <c r="J388" s="229"/>
      <c r="K388" s="54">
        <f t="shared" si="103"/>
        <v>0</v>
      </c>
      <c r="L388" s="54">
        <f t="shared" si="104"/>
        <v>0</v>
      </c>
      <c r="M388" s="55">
        <f t="shared" si="110"/>
        <v>0</v>
      </c>
      <c r="N388" s="4" t="e">
        <f t="shared" si="109"/>
        <v>#DIV/0!</v>
      </c>
    </row>
    <row r="389" spans="1:16" s="2" customFormat="1" ht="25.5">
      <c r="A389" s="17" t="s">
        <v>486</v>
      </c>
      <c r="B389" s="17" t="s">
        <v>12</v>
      </c>
      <c r="C389" s="17" t="s">
        <v>14</v>
      </c>
      <c r="D389" s="69" t="s">
        <v>268</v>
      </c>
      <c r="E389" s="18" t="s">
        <v>593</v>
      </c>
      <c r="F389" s="19" t="s">
        <v>326</v>
      </c>
      <c r="G389" s="40">
        <v>240</v>
      </c>
      <c r="H389" s="49" t="s">
        <v>16</v>
      </c>
      <c r="I389" s="229"/>
      <c r="J389" s="229"/>
      <c r="K389" s="54">
        <f t="shared" si="103"/>
        <v>0</v>
      </c>
      <c r="L389" s="54">
        <f t="shared" si="104"/>
        <v>0</v>
      </c>
      <c r="M389" s="55">
        <f t="shared" si="110"/>
        <v>0</v>
      </c>
      <c r="N389" s="4" t="e">
        <f t="shared" si="109"/>
        <v>#DIV/0!</v>
      </c>
    </row>
    <row r="390" spans="1:16" s="2" customFormat="1">
      <c r="A390" s="17" t="s">
        <v>487</v>
      </c>
      <c r="B390" s="17" t="s">
        <v>12</v>
      </c>
      <c r="C390" s="17" t="s">
        <v>14</v>
      </c>
      <c r="D390" s="69">
        <v>12116</v>
      </c>
      <c r="E390" s="18" t="s">
        <v>593</v>
      </c>
      <c r="F390" s="19" t="s">
        <v>57</v>
      </c>
      <c r="G390" s="40">
        <v>3</v>
      </c>
      <c r="H390" s="49" t="s">
        <v>16</v>
      </c>
      <c r="I390" s="229"/>
      <c r="J390" s="229"/>
      <c r="K390" s="54">
        <f t="shared" si="103"/>
        <v>0</v>
      </c>
      <c r="L390" s="54">
        <f t="shared" si="104"/>
        <v>0</v>
      </c>
      <c r="M390" s="55">
        <f t="shared" si="110"/>
        <v>0</v>
      </c>
      <c r="N390" s="4" t="e">
        <f t="shared" si="109"/>
        <v>#DIV/0!</v>
      </c>
    </row>
    <row r="391" spans="1:16" s="2" customFormat="1">
      <c r="A391" s="17" t="s">
        <v>488</v>
      </c>
      <c r="B391" s="17" t="s">
        <v>12</v>
      </c>
      <c r="C391" s="17" t="s">
        <v>14</v>
      </c>
      <c r="D391" s="69">
        <v>12116</v>
      </c>
      <c r="E391" s="18" t="s">
        <v>593</v>
      </c>
      <c r="F391" s="19" t="s">
        <v>209</v>
      </c>
      <c r="G391" s="40">
        <v>1</v>
      </c>
      <c r="H391" s="49" t="s">
        <v>16</v>
      </c>
      <c r="I391" s="229"/>
      <c r="J391" s="229"/>
      <c r="K391" s="54">
        <f t="shared" si="103"/>
        <v>0</v>
      </c>
      <c r="L391" s="54">
        <f t="shared" si="104"/>
        <v>0</v>
      </c>
      <c r="M391" s="55">
        <f t="shared" si="110"/>
        <v>0</v>
      </c>
      <c r="N391" s="4" t="e">
        <f t="shared" si="109"/>
        <v>#DIV/0!</v>
      </c>
    </row>
    <row r="392" spans="1:16" s="2" customFormat="1">
      <c r="A392" s="17" t="s">
        <v>489</v>
      </c>
      <c r="B392" s="17" t="s">
        <v>12</v>
      </c>
      <c r="C392" s="17" t="s">
        <v>14</v>
      </c>
      <c r="D392" s="69">
        <v>796</v>
      </c>
      <c r="E392" s="18" t="s">
        <v>593</v>
      </c>
      <c r="F392" s="19" t="s">
        <v>210</v>
      </c>
      <c r="G392" s="40">
        <v>3</v>
      </c>
      <c r="H392" s="49" t="s">
        <v>16</v>
      </c>
      <c r="I392" s="229"/>
      <c r="J392" s="229"/>
      <c r="K392" s="54">
        <f t="shared" si="103"/>
        <v>0</v>
      </c>
      <c r="L392" s="54">
        <f t="shared" si="104"/>
        <v>0</v>
      </c>
      <c r="M392" s="55">
        <f t="shared" si="110"/>
        <v>0</v>
      </c>
      <c r="N392" s="4" t="e">
        <f t="shared" si="109"/>
        <v>#DIV/0!</v>
      </c>
    </row>
    <row r="393" spans="1:16" s="2" customFormat="1" ht="25.5">
      <c r="A393" s="17" t="s">
        <v>490</v>
      </c>
      <c r="B393" s="17" t="s">
        <v>718</v>
      </c>
      <c r="C393" s="17" t="s">
        <v>266</v>
      </c>
      <c r="D393" s="69">
        <v>10646</v>
      </c>
      <c r="E393" s="18" t="s">
        <v>594</v>
      </c>
      <c r="F393" s="19" t="s">
        <v>394</v>
      </c>
      <c r="G393" s="40">
        <v>880</v>
      </c>
      <c r="H393" s="49" t="s">
        <v>17</v>
      </c>
      <c r="I393" s="229"/>
      <c r="J393" s="229"/>
      <c r="K393" s="54">
        <f t="shared" si="103"/>
        <v>0</v>
      </c>
      <c r="L393" s="54">
        <f t="shared" si="104"/>
        <v>0</v>
      </c>
      <c r="M393" s="55">
        <f t="shared" si="110"/>
        <v>0</v>
      </c>
      <c r="N393" s="4" t="e">
        <f t="shared" si="109"/>
        <v>#DIV/0!</v>
      </c>
    </row>
    <row r="394" spans="1:16" s="2" customFormat="1">
      <c r="A394" s="17" t="s">
        <v>491</v>
      </c>
      <c r="B394" s="17" t="s">
        <v>12</v>
      </c>
      <c r="C394" s="17" t="s">
        <v>14</v>
      </c>
      <c r="D394" s="69">
        <v>11230</v>
      </c>
      <c r="E394" s="18" t="s">
        <v>593</v>
      </c>
      <c r="F394" s="19" t="s">
        <v>327</v>
      </c>
      <c r="G394" s="40">
        <v>80</v>
      </c>
      <c r="H394" s="49" t="s">
        <v>16</v>
      </c>
      <c r="I394" s="229"/>
      <c r="J394" s="53" t="s">
        <v>585</v>
      </c>
      <c r="K394" s="54">
        <f t="shared" si="103"/>
        <v>0</v>
      </c>
      <c r="L394" s="54" t="s">
        <v>585</v>
      </c>
      <c r="M394" s="55">
        <f>K394</f>
        <v>0</v>
      </c>
      <c r="N394" s="4" t="e">
        <f t="shared" si="109"/>
        <v>#DIV/0!</v>
      </c>
    </row>
    <row r="395" spans="1:16" s="3" customFormat="1">
      <c r="A395" s="17" t="s">
        <v>492</v>
      </c>
      <c r="B395" s="17" t="s">
        <v>12</v>
      </c>
      <c r="C395" s="17" t="s">
        <v>14</v>
      </c>
      <c r="D395" s="69">
        <v>10268</v>
      </c>
      <c r="E395" s="18" t="s">
        <v>593</v>
      </c>
      <c r="F395" s="19" t="s">
        <v>328</v>
      </c>
      <c r="G395" s="40">
        <v>56</v>
      </c>
      <c r="H395" s="49" t="s">
        <v>16</v>
      </c>
      <c r="I395" s="229"/>
      <c r="J395" s="53" t="s">
        <v>585</v>
      </c>
      <c r="K395" s="54">
        <f t="shared" ref="K395" si="111">TRUNC(I395*G395,2)</f>
        <v>0</v>
      </c>
      <c r="L395" s="54" t="s">
        <v>585</v>
      </c>
      <c r="M395" s="55">
        <f>K395</f>
        <v>0</v>
      </c>
      <c r="N395" s="4" t="e">
        <f t="shared" si="109"/>
        <v>#DIV/0!</v>
      </c>
      <c r="O395" s="2"/>
      <c r="P395" s="2"/>
    </row>
    <row r="396" spans="1:16" s="3" customFormat="1">
      <c r="A396" s="17" t="s">
        <v>493</v>
      </c>
      <c r="B396" s="17" t="s">
        <v>12</v>
      </c>
      <c r="C396" s="17" t="s">
        <v>14</v>
      </c>
      <c r="D396" s="69">
        <v>1003</v>
      </c>
      <c r="E396" s="18" t="s">
        <v>593</v>
      </c>
      <c r="F396" s="19" t="s">
        <v>329</v>
      </c>
      <c r="G396" s="40">
        <v>218</v>
      </c>
      <c r="H396" s="49" t="s">
        <v>16</v>
      </c>
      <c r="I396" s="229"/>
      <c r="J396" s="53" t="s">
        <v>585</v>
      </c>
      <c r="K396" s="54">
        <f>TRUNC(I396*G396,2)</f>
        <v>0</v>
      </c>
      <c r="L396" s="54" t="s">
        <v>585</v>
      </c>
      <c r="M396" s="55">
        <f>K396</f>
        <v>0</v>
      </c>
      <c r="N396" s="4" t="e">
        <f t="shared" si="109"/>
        <v>#DIV/0!</v>
      </c>
      <c r="O396" s="2"/>
      <c r="P396" s="2"/>
    </row>
    <row r="397" spans="1:16" s="2" customFormat="1">
      <c r="A397" s="17" t="s">
        <v>494</v>
      </c>
      <c r="B397" s="17" t="s">
        <v>12</v>
      </c>
      <c r="C397" s="17" t="s">
        <v>14</v>
      </c>
      <c r="D397" s="69">
        <v>10268</v>
      </c>
      <c r="E397" s="18" t="s">
        <v>593</v>
      </c>
      <c r="F397" s="19" t="s">
        <v>330</v>
      </c>
      <c r="G397" s="40">
        <v>52</v>
      </c>
      <c r="H397" s="49" t="s">
        <v>16</v>
      </c>
      <c r="I397" s="229"/>
      <c r="J397" s="53" t="s">
        <v>585</v>
      </c>
      <c r="K397" s="54">
        <f t="shared" ref="K397:K410" si="112">TRUNC(I397*G397,2)</f>
        <v>0</v>
      </c>
      <c r="L397" s="54" t="s">
        <v>585</v>
      </c>
      <c r="M397" s="55">
        <f>K397</f>
        <v>0</v>
      </c>
      <c r="N397" s="4" t="e">
        <f t="shared" si="109"/>
        <v>#DIV/0!</v>
      </c>
    </row>
    <row r="398" spans="1:16" s="2" customFormat="1">
      <c r="A398" s="17" t="s">
        <v>519</v>
      </c>
      <c r="B398" s="17" t="s">
        <v>12</v>
      </c>
      <c r="C398" s="17" t="s">
        <v>11</v>
      </c>
      <c r="D398" s="17" t="s">
        <v>258</v>
      </c>
      <c r="E398" s="18" t="s">
        <v>593</v>
      </c>
      <c r="F398" s="19" t="s">
        <v>129</v>
      </c>
      <c r="G398" s="40">
        <v>120</v>
      </c>
      <c r="H398" s="49" t="s">
        <v>16</v>
      </c>
      <c r="I398" s="229"/>
      <c r="J398" s="229"/>
      <c r="K398" s="54">
        <f t="shared" si="112"/>
        <v>0</v>
      </c>
      <c r="L398" s="54">
        <f t="shared" ref="L398:L410" si="113">TRUNC(J398*G398,2)</f>
        <v>0</v>
      </c>
      <c r="M398" s="55">
        <f>L398+K398</f>
        <v>0</v>
      </c>
      <c r="N398" s="4" t="e">
        <f t="shared" si="109"/>
        <v>#DIV/0!</v>
      </c>
    </row>
    <row r="399" spans="1:16" s="2" customFormat="1">
      <c r="A399" s="15" t="s">
        <v>559</v>
      </c>
      <c r="B399" s="15"/>
      <c r="C399" s="15"/>
      <c r="D399" s="11"/>
      <c r="E399" s="13"/>
      <c r="F399" s="12" t="s">
        <v>118</v>
      </c>
      <c r="G399" s="40"/>
      <c r="H399" s="49"/>
      <c r="I399" s="53"/>
      <c r="J399" s="53"/>
      <c r="K399" s="51">
        <f>SUBTOTAL(9,K400:K419)</f>
        <v>0</v>
      </c>
      <c r="L399" s="51">
        <f>SUBTOTAL(9,L400:L419)</f>
        <v>0</v>
      </c>
      <c r="M399" s="52">
        <f>SUBTOTAL(9,M400:M419)</f>
        <v>0</v>
      </c>
      <c r="N399" s="4" t="e">
        <f t="shared" si="109"/>
        <v>#DIV/0!</v>
      </c>
    </row>
    <row r="400" spans="1:16" s="2" customFormat="1" ht="25.5">
      <c r="A400" s="17" t="s">
        <v>471</v>
      </c>
      <c r="B400" s="17" t="s">
        <v>12</v>
      </c>
      <c r="C400" s="17" t="s">
        <v>11</v>
      </c>
      <c r="D400" s="69">
        <v>10500</v>
      </c>
      <c r="E400" s="18" t="s">
        <v>593</v>
      </c>
      <c r="F400" s="19" t="s">
        <v>424</v>
      </c>
      <c r="G400" s="40">
        <v>2</v>
      </c>
      <c r="H400" s="49" t="s">
        <v>16</v>
      </c>
      <c r="I400" s="229"/>
      <c r="J400" s="229"/>
      <c r="K400" s="54">
        <f t="shared" si="112"/>
        <v>0</v>
      </c>
      <c r="L400" s="54">
        <f t="shared" si="113"/>
        <v>0</v>
      </c>
      <c r="M400" s="55">
        <f t="shared" ref="M400:M419" si="114">L400+K400</f>
        <v>0</v>
      </c>
      <c r="N400" s="4" t="e">
        <f t="shared" si="109"/>
        <v>#DIV/0!</v>
      </c>
    </row>
    <row r="401" spans="1:16" s="2" customFormat="1">
      <c r="A401" s="17" t="s">
        <v>472</v>
      </c>
      <c r="B401" s="17" t="s">
        <v>12</v>
      </c>
      <c r="C401" s="17" t="s">
        <v>14</v>
      </c>
      <c r="D401" s="69">
        <v>1229</v>
      </c>
      <c r="E401" s="18" t="s">
        <v>593</v>
      </c>
      <c r="F401" s="19" t="s">
        <v>396</v>
      </c>
      <c r="G401" s="40">
        <v>19</v>
      </c>
      <c r="H401" s="49" t="s">
        <v>16</v>
      </c>
      <c r="I401" s="229"/>
      <c r="J401" s="229"/>
      <c r="K401" s="54">
        <f t="shared" si="112"/>
        <v>0</v>
      </c>
      <c r="L401" s="54">
        <f t="shared" si="113"/>
        <v>0</v>
      </c>
      <c r="M401" s="55">
        <f t="shared" si="114"/>
        <v>0</v>
      </c>
      <c r="N401" s="4" t="e">
        <f t="shared" si="109"/>
        <v>#DIV/0!</v>
      </c>
    </row>
    <row r="402" spans="1:16" s="2" customFormat="1">
      <c r="A402" s="17" t="s">
        <v>473</v>
      </c>
      <c r="B402" s="17" t="s">
        <v>12</v>
      </c>
      <c r="C402" s="17" t="s">
        <v>14</v>
      </c>
      <c r="D402" s="69">
        <v>9538</v>
      </c>
      <c r="E402" s="18" t="s">
        <v>593</v>
      </c>
      <c r="F402" s="19" t="s">
        <v>331</v>
      </c>
      <c r="G402" s="40">
        <v>456</v>
      </c>
      <c r="H402" s="49" t="s">
        <v>16</v>
      </c>
      <c r="I402" s="229"/>
      <c r="J402" s="229"/>
      <c r="K402" s="54">
        <f t="shared" si="112"/>
        <v>0</v>
      </c>
      <c r="L402" s="54">
        <f t="shared" si="113"/>
        <v>0</v>
      </c>
      <c r="M402" s="55">
        <f t="shared" si="114"/>
        <v>0</v>
      </c>
      <c r="N402" s="4" t="e">
        <f t="shared" si="109"/>
        <v>#DIV/0!</v>
      </c>
    </row>
    <row r="403" spans="1:16" s="2" customFormat="1" ht="25.5">
      <c r="A403" s="17" t="s">
        <v>480</v>
      </c>
      <c r="B403" s="17" t="s">
        <v>12</v>
      </c>
      <c r="C403" s="17" t="s">
        <v>14</v>
      </c>
      <c r="D403" s="69">
        <v>8362</v>
      </c>
      <c r="E403" s="18" t="s">
        <v>593</v>
      </c>
      <c r="F403" s="19" t="s">
        <v>332</v>
      </c>
      <c r="G403" s="40">
        <v>19</v>
      </c>
      <c r="H403" s="49" t="s">
        <v>16</v>
      </c>
      <c r="I403" s="229"/>
      <c r="J403" s="229"/>
      <c r="K403" s="54">
        <f t="shared" si="112"/>
        <v>0</v>
      </c>
      <c r="L403" s="54">
        <f t="shared" si="113"/>
        <v>0</v>
      </c>
      <c r="M403" s="55">
        <f t="shared" si="114"/>
        <v>0</v>
      </c>
      <c r="N403" s="4" t="e">
        <f t="shared" si="109"/>
        <v>#DIV/0!</v>
      </c>
    </row>
    <row r="404" spans="1:16" s="2" customFormat="1" ht="25.5">
      <c r="A404" s="17" t="s">
        <v>481</v>
      </c>
      <c r="B404" s="17" t="s">
        <v>12</v>
      </c>
      <c r="C404" s="17" t="s">
        <v>14</v>
      </c>
      <c r="D404" s="69">
        <v>11419</v>
      </c>
      <c r="E404" s="18" t="s">
        <v>593</v>
      </c>
      <c r="F404" s="19" t="s">
        <v>333</v>
      </c>
      <c r="G404" s="40">
        <v>3</v>
      </c>
      <c r="H404" s="49" t="s">
        <v>71</v>
      </c>
      <c r="I404" s="229"/>
      <c r="J404" s="229"/>
      <c r="K404" s="54">
        <f t="shared" si="112"/>
        <v>0</v>
      </c>
      <c r="L404" s="54">
        <f t="shared" si="113"/>
        <v>0</v>
      </c>
      <c r="M404" s="55">
        <f t="shared" si="114"/>
        <v>0</v>
      </c>
      <c r="N404" s="4" t="e">
        <f t="shared" si="109"/>
        <v>#DIV/0!</v>
      </c>
    </row>
    <row r="405" spans="1:16" s="2" customFormat="1" ht="25.5">
      <c r="A405" s="17" t="s">
        <v>482</v>
      </c>
      <c r="B405" s="17" t="s">
        <v>12</v>
      </c>
      <c r="C405" s="17" t="s">
        <v>14</v>
      </c>
      <c r="D405" s="69">
        <v>9424</v>
      </c>
      <c r="E405" s="18" t="s">
        <v>593</v>
      </c>
      <c r="F405" s="19" t="s">
        <v>359</v>
      </c>
      <c r="G405" s="40">
        <v>16</v>
      </c>
      <c r="H405" s="49" t="s">
        <v>16</v>
      </c>
      <c r="I405" s="229"/>
      <c r="J405" s="229"/>
      <c r="K405" s="54">
        <f t="shared" si="112"/>
        <v>0</v>
      </c>
      <c r="L405" s="54">
        <f t="shared" si="113"/>
        <v>0</v>
      </c>
      <c r="M405" s="55">
        <f t="shared" si="114"/>
        <v>0</v>
      </c>
      <c r="N405" s="4" t="e">
        <f t="shared" si="109"/>
        <v>#DIV/0!</v>
      </c>
    </row>
    <row r="406" spans="1:16" s="2" customFormat="1">
      <c r="A406" s="17" t="s">
        <v>483</v>
      </c>
      <c r="B406" s="17" t="s">
        <v>12</v>
      </c>
      <c r="C406" s="17" t="s">
        <v>14</v>
      </c>
      <c r="D406" s="69">
        <v>9538</v>
      </c>
      <c r="E406" s="18" t="s">
        <v>593</v>
      </c>
      <c r="F406" s="19" t="s">
        <v>334</v>
      </c>
      <c r="G406" s="40">
        <v>16</v>
      </c>
      <c r="H406" s="49" t="s">
        <v>16</v>
      </c>
      <c r="I406" s="229"/>
      <c r="J406" s="229"/>
      <c r="K406" s="54">
        <f t="shared" si="112"/>
        <v>0</v>
      </c>
      <c r="L406" s="54">
        <f t="shared" si="113"/>
        <v>0</v>
      </c>
      <c r="M406" s="55">
        <f t="shared" si="114"/>
        <v>0</v>
      </c>
      <c r="N406" s="4" t="e">
        <f t="shared" si="109"/>
        <v>#DIV/0!</v>
      </c>
    </row>
    <row r="407" spans="1:16" s="2" customFormat="1">
      <c r="A407" s="17" t="s">
        <v>484</v>
      </c>
      <c r="B407" s="17" t="s">
        <v>12</v>
      </c>
      <c r="C407" s="17" t="s">
        <v>14</v>
      </c>
      <c r="D407" s="69">
        <v>11773</v>
      </c>
      <c r="E407" s="18" t="s">
        <v>593</v>
      </c>
      <c r="F407" s="19" t="s">
        <v>119</v>
      </c>
      <c r="G407" s="40">
        <v>8</v>
      </c>
      <c r="H407" s="49" t="s">
        <v>17</v>
      </c>
      <c r="I407" s="229"/>
      <c r="J407" s="229"/>
      <c r="K407" s="54">
        <f t="shared" si="112"/>
        <v>0</v>
      </c>
      <c r="L407" s="54">
        <f t="shared" si="113"/>
        <v>0</v>
      </c>
      <c r="M407" s="55">
        <f t="shared" si="114"/>
        <v>0</v>
      </c>
      <c r="N407" s="4" t="e">
        <f t="shared" si="109"/>
        <v>#DIV/0!</v>
      </c>
    </row>
    <row r="408" spans="1:16" s="2" customFormat="1">
      <c r="A408" s="17" t="s">
        <v>485</v>
      </c>
      <c r="B408" s="17" t="s">
        <v>12</v>
      </c>
      <c r="C408" s="17" t="s">
        <v>14</v>
      </c>
      <c r="D408" s="69">
        <v>654</v>
      </c>
      <c r="E408" s="18" t="s">
        <v>593</v>
      </c>
      <c r="F408" s="19" t="s">
        <v>120</v>
      </c>
      <c r="G408" s="40">
        <v>4</v>
      </c>
      <c r="H408" s="49" t="s">
        <v>16</v>
      </c>
      <c r="I408" s="229"/>
      <c r="J408" s="229"/>
      <c r="K408" s="54">
        <f t="shared" si="112"/>
        <v>0</v>
      </c>
      <c r="L408" s="54">
        <f t="shared" si="113"/>
        <v>0</v>
      </c>
      <c r="M408" s="55">
        <f t="shared" si="114"/>
        <v>0</v>
      </c>
      <c r="N408" s="4" t="e">
        <f t="shared" si="109"/>
        <v>#DIV/0!</v>
      </c>
    </row>
    <row r="409" spans="1:16" s="2" customFormat="1" ht="25.5">
      <c r="A409" s="17" t="s">
        <v>486</v>
      </c>
      <c r="B409" s="17" t="s">
        <v>12</v>
      </c>
      <c r="C409" s="17" t="s">
        <v>14</v>
      </c>
      <c r="D409" s="69">
        <v>11307</v>
      </c>
      <c r="E409" s="18" t="s">
        <v>593</v>
      </c>
      <c r="F409" s="19" t="s">
        <v>425</v>
      </c>
      <c r="G409" s="40">
        <v>2</v>
      </c>
      <c r="H409" s="49" t="s">
        <v>16</v>
      </c>
      <c r="I409" s="229"/>
      <c r="J409" s="229"/>
      <c r="K409" s="54">
        <f t="shared" si="112"/>
        <v>0</v>
      </c>
      <c r="L409" s="54">
        <f t="shared" si="113"/>
        <v>0</v>
      </c>
      <c r="M409" s="55">
        <f t="shared" si="114"/>
        <v>0</v>
      </c>
      <c r="N409" s="4" t="e">
        <f t="shared" si="109"/>
        <v>#DIV/0!</v>
      </c>
    </row>
    <row r="410" spans="1:16" s="3" customFormat="1" ht="38.25">
      <c r="A410" s="17" t="s">
        <v>487</v>
      </c>
      <c r="B410" s="69" t="s">
        <v>12</v>
      </c>
      <c r="C410" s="69" t="s">
        <v>11</v>
      </c>
      <c r="D410" s="69">
        <v>1021</v>
      </c>
      <c r="E410" s="18" t="s">
        <v>594</v>
      </c>
      <c r="F410" s="19" t="s">
        <v>58</v>
      </c>
      <c r="G410" s="40">
        <v>2</v>
      </c>
      <c r="H410" s="49" t="s">
        <v>16</v>
      </c>
      <c r="I410" s="229"/>
      <c r="J410" s="229"/>
      <c r="K410" s="54">
        <f t="shared" si="112"/>
        <v>0</v>
      </c>
      <c r="L410" s="54">
        <f t="shared" si="113"/>
        <v>0</v>
      </c>
      <c r="M410" s="55">
        <f t="shared" si="114"/>
        <v>0</v>
      </c>
      <c r="N410" s="4" t="e">
        <f t="shared" si="109"/>
        <v>#DIV/0!</v>
      </c>
      <c r="O410" s="2"/>
      <c r="P410" s="2"/>
    </row>
    <row r="411" spans="1:16" s="2" customFormat="1" ht="25.5">
      <c r="A411" s="17" t="s">
        <v>488</v>
      </c>
      <c r="B411" s="17" t="s">
        <v>718</v>
      </c>
      <c r="C411" s="17" t="s">
        <v>266</v>
      </c>
      <c r="D411" s="69">
        <v>10646</v>
      </c>
      <c r="E411" s="18" t="s">
        <v>594</v>
      </c>
      <c r="F411" s="19" t="s">
        <v>426</v>
      </c>
      <c r="G411" s="40">
        <v>18900</v>
      </c>
      <c r="H411" s="49" t="s">
        <v>17</v>
      </c>
      <c r="I411" s="229"/>
      <c r="J411" s="233"/>
      <c r="K411" s="54">
        <f t="shared" ref="K411:K414" si="115">TRUNC(I411*G411,2)</f>
        <v>0</v>
      </c>
      <c r="L411" s="54">
        <f t="shared" ref="L411:L414" si="116">TRUNC(J411*G411,2)</f>
        <v>0</v>
      </c>
      <c r="M411" s="55">
        <f t="shared" si="114"/>
        <v>0</v>
      </c>
      <c r="N411" s="4" t="e">
        <f t="shared" si="109"/>
        <v>#DIV/0!</v>
      </c>
    </row>
    <row r="412" spans="1:16" s="2" customFormat="1" ht="25.5">
      <c r="A412" s="17" t="s">
        <v>489</v>
      </c>
      <c r="B412" s="17" t="s">
        <v>12</v>
      </c>
      <c r="C412" s="17" t="s">
        <v>14</v>
      </c>
      <c r="D412" s="69" t="s">
        <v>268</v>
      </c>
      <c r="E412" s="18" t="s">
        <v>593</v>
      </c>
      <c r="F412" s="19" t="s">
        <v>335</v>
      </c>
      <c r="G412" s="40">
        <v>8</v>
      </c>
      <c r="H412" s="49" t="s">
        <v>16</v>
      </c>
      <c r="I412" s="229"/>
      <c r="J412" s="229"/>
      <c r="K412" s="54">
        <f t="shared" si="115"/>
        <v>0</v>
      </c>
      <c r="L412" s="54">
        <f t="shared" si="116"/>
        <v>0</v>
      </c>
      <c r="M412" s="55">
        <f t="shared" si="114"/>
        <v>0</v>
      </c>
      <c r="N412" s="4" t="e">
        <f t="shared" si="109"/>
        <v>#DIV/0!</v>
      </c>
    </row>
    <row r="413" spans="1:16" s="2" customFormat="1" ht="25.5">
      <c r="A413" s="17" t="s">
        <v>490</v>
      </c>
      <c r="B413" s="17" t="s">
        <v>718</v>
      </c>
      <c r="C413" s="17" t="s">
        <v>266</v>
      </c>
      <c r="D413" s="69">
        <v>10646</v>
      </c>
      <c r="E413" s="18" t="s">
        <v>594</v>
      </c>
      <c r="F413" s="19" t="s">
        <v>427</v>
      </c>
      <c r="G413" s="40">
        <v>360</v>
      </c>
      <c r="H413" s="49" t="s">
        <v>17</v>
      </c>
      <c r="I413" s="229"/>
      <c r="J413" s="233"/>
      <c r="K413" s="54">
        <f t="shared" si="115"/>
        <v>0</v>
      </c>
      <c r="L413" s="54">
        <f t="shared" si="116"/>
        <v>0</v>
      </c>
      <c r="M413" s="55">
        <f t="shared" si="114"/>
        <v>0</v>
      </c>
      <c r="N413" s="4" t="e">
        <f t="shared" si="109"/>
        <v>#DIV/0!</v>
      </c>
    </row>
    <row r="414" spans="1:16" s="2" customFormat="1" ht="25.5">
      <c r="A414" s="17" t="s">
        <v>491</v>
      </c>
      <c r="B414" s="17" t="s">
        <v>718</v>
      </c>
      <c r="C414" s="17" t="s">
        <v>266</v>
      </c>
      <c r="D414" s="69">
        <v>10646</v>
      </c>
      <c r="E414" s="18" t="s">
        <v>594</v>
      </c>
      <c r="F414" s="19" t="s">
        <v>428</v>
      </c>
      <c r="G414" s="40">
        <v>21810</v>
      </c>
      <c r="H414" s="49" t="s">
        <v>17</v>
      </c>
      <c r="I414" s="229"/>
      <c r="J414" s="233"/>
      <c r="K414" s="54">
        <f t="shared" si="115"/>
        <v>0</v>
      </c>
      <c r="L414" s="54">
        <f t="shared" si="116"/>
        <v>0</v>
      </c>
      <c r="M414" s="55">
        <f t="shared" si="114"/>
        <v>0</v>
      </c>
      <c r="N414" s="4" t="e">
        <f t="shared" si="109"/>
        <v>#DIV/0!</v>
      </c>
    </row>
    <row r="415" spans="1:16" s="2" customFormat="1">
      <c r="A415" s="17" t="s">
        <v>492</v>
      </c>
      <c r="B415" s="17" t="s">
        <v>12</v>
      </c>
      <c r="C415" s="17" t="s">
        <v>11</v>
      </c>
      <c r="D415" s="17" t="s">
        <v>258</v>
      </c>
      <c r="E415" s="18" t="s">
        <v>593</v>
      </c>
      <c r="F415" s="19" t="s">
        <v>121</v>
      </c>
      <c r="G415" s="40">
        <v>456</v>
      </c>
      <c r="H415" s="49" t="s">
        <v>71</v>
      </c>
      <c r="I415" s="229"/>
      <c r="J415" s="229"/>
      <c r="K415" s="54">
        <f t="shared" ref="K415:K419" si="117">TRUNC(I415*G415,2)</f>
        <v>0</v>
      </c>
      <c r="L415" s="54">
        <f t="shared" ref="L415:L419" si="118">TRUNC(J415*G415,2)</f>
        <v>0</v>
      </c>
      <c r="M415" s="55">
        <f t="shared" si="114"/>
        <v>0</v>
      </c>
      <c r="N415" s="4" t="e">
        <f t="shared" si="109"/>
        <v>#DIV/0!</v>
      </c>
    </row>
    <row r="416" spans="1:16" s="186" customFormat="1" ht="25.5">
      <c r="A416" s="17" t="s">
        <v>493</v>
      </c>
      <c r="B416" s="17" t="s">
        <v>12</v>
      </c>
      <c r="C416" s="17" t="s">
        <v>13</v>
      </c>
      <c r="D416" s="69">
        <v>95797</v>
      </c>
      <c r="E416" s="18" t="s">
        <v>593</v>
      </c>
      <c r="F416" s="19" t="s">
        <v>580</v>
      </c>
      <c r="G416" s="40">
        <v>4</v>
      </c>
      <c r="H416" s="49" t="s">
        <v>16</v>
      </c>
      <c r="I416" s="229"/>
      <c r="J416" s="233"/>
      <c r="K416" s="54">
        <f t="shared" si="117"/>
        <v>0</v>
      </c>
      <c r="L416" s="54">
        <f t="shared" si="118"/>
        <v>0</v>
      </c>
      <c r="M416" s="55">
        <f t="shared" si="114"/>
        <v>0</v>
      </c>
      <c r="N416" s="4" t="e">
        <f t="shared" si="109"/>
        <v>#DIV/0!</v>
      </c>
      <c r="O416" s="185"/>
      <c r="P416" s="185"/>
    </row>
    <row r="417" spans="1:17" s="186" customFormat="1" ht="25.5">
      <c r="A417" s="17" t="s">
        <v>494</v>
      </c>
      <c r="B417" s="17" t="s">
        <v>12</v>
      </c>
      <c r="C417" s="17" t="s">
        <v>11</v>
      </c>
      <c r="D417" s="69" t="e">
        <f>#REF!</f>
        <v>#REF!</v>
      </c>
      <c r="E417" s="18" t="s">
        <v>593</v>
      </c>
      <c r="F417" s="19" t="s">
        <v>581</v>
      </c>
      <c r="G417" s="40">
        <v>3</v>
      </c>
      <c r="H417" s="49" t="s">
        <v>16</v>
      </c>
      <c r="I417" s="232"/>
      <c r="J417" s="232"/>
      <c r="K417" s="54">
        <f t="shared" si="117"/>
        <v>0</v>
      </c>
      <c r="L417" s="54">
        <f t="shared" si="118"/>
        <v>0</v>
      </c>
      <c r="M417" s="55">
        <f t="shared" si="114"/>
        <v>0</v>
      </c>
      <c r="N417" s="4" t="e">
        <f t="shared" si="109"/>
        <v>#DIV/0!</v>
      </c>
      <c r="O417" s="185"/>
      <c r="P417" s="185"/>
    </row>
    <row r="418" spans="1:17" s="186" customFormat="1">
      <c r="A418" s="17" t="s">
        <v>519</v>
      </c>
      <c r="B418" s="17" t="s">
        <v>12</v>
      </c>
      <c r="C418" s="17" t="s">
        <v>13</v>
      </c>
      <c r="D418" s="69">
        <v>95747</v>
      </c>
      <c r="E418" s="18" t="s">
        <v>593</v>
      </c>
      <c r="F418" s="19" t="s">
        <v>582</v>
      </c>
      <c r="G418" s="40">
        <v>12</v>
      </c>
      <c r="H418" s="49" t="s">
        <v>17</v>
      </c>
      <c r="I418" s="229"/>
      <c r="J418" s="233"/>
      <c r="K418" s="54">
        <f t="shared" si="117"/>
        <v>0</v>
      </c>
      <c r="L418" s="54">
        <f t="shared" si="118"/>
        <v>0</v>
      </c>
      <c r="M418" s="55">
        <f t="shared" si="114"/>
        <v>0</v>
      </c>
      <c r="N418" s="4" t="e">
        <f t="shared" si="109"/>
        <v>#DIV/0!</v>
      </c>
      <c r="O418" s="185"/>
      <c r="P418" s="185"/>
    </row>
    <row r="419" spans="1:17" s="186" customFormat="1">
      <c r="A419" s="17" t="s">
        <v>520</v>
      </c>
      <c r="B419" s="17" t="s">
        <v>12</v>
      </c>
      <c r="C419" s="17" t="s">
        <v>13</v>
      </c>
      <c r="D419" s="69">
        <v>95748</v>
      </c>
      <c r="E419" s="18" t="s">
        <v>593</v>
      </c>
      <c r="F419" s="19" t="s">
        <v>583</v>
      </c>
      <c r="G419" s="40">
        <v>7</v>
      </c>
      <c r="H419" s="49" t="s">
        <v>17</v>
      </c>
      <c r="I419" s="229"/>
      <c r="J419" s="233"/>
      <c r="K419" s="54">
        <f t="shared" si="117"/>
        <v>0</v>
      </c>
      <c r="L419" s="54">
        <f t="shared" si="118"/>
        <v>0</v>
      </c>
      <c r="M419" s="55">
        <f t="shared" si="114"/>
        <v>0</v>
      </c>
      <c r="N419" s="4" t="e">
        <f t="shared" si="109"/>
        <v>#DIV/0!</v>
      </c>
      <c r="O419" s="185"/>
      <c r="P419" s="185"/>
    </row>
    <row r="420" spans="1:17" s="2" customFormat="1">
      <c r="A420" s="15" t="s">
        <v>560</v>
      </c>
      <c r="B420" s="15"/>
      <c r="C420" s="15"/>
      <c r="D420" s="11"/>
      <c r="E420" s="13"/>
      <c r="F420" s="12" t="s">
        <v>122</v>
      </c>
      <c r="G420" s="40"/>
      <c r="H420" s="49"/>
      <c r="I420" s="53"/>
      <c r="J420" s="53"/>
      <c r="K420" s="51">
        <f>K421</f>
        <v>0</v>
      </c>
      <c r="L420" s="51">
        <f>L421</f>
        <v>0</v>
      </c>
      <c r="M420" s="52">
        <f>M421</f>
        <v>0</v>
      </c>
      <c r="N420" s="4" t="e">
        <f t="shared" si="109"/>
        <v>#DIV/0!</v>
      </c>
    </row>
    <row r="421" spans="1:17" s="2" customFormat="1">
      <c r="A421" s="15" t="s">
        <v>561</v>
      </c>
      <c r="B421" s="15"/>
      <c r="C421" s="15"/>
      <c r="D421" s="11"/>
      <c r="E421" s="13"/>
      <c r="F421" s="12" t="s">
        <v>123</v>
      </c>
      <c r="G421" s="40"/>
      <c r="H421" s="49"/>
      <c r="I421" s="53"/>
      <c r="J421" s="53"/>
      <c r="K421" s="51">
        <f>SUBTOTAL(9,K422:K429)</f>
        <v>0</v>
      </c>
      <c r="L421" s="51">
        <f>SUBTOTAL(9,L422:L429)</f>
        <v>0</v>
      </c>
      <c r="M421" s="52">
        <f>SUBTOTAL(9,M422:M429)</f>
        <v>0</v>
      </c>
      <c r="N421" s="4" t="e">
        <f t="shared" si="109"/>
        <v>#DIV/0!</v>
      </c>
    </row>
    <row r="422" spans="1:17" s="2" customFormat="1">
      <c r="A422" s="17" t="s">
        <v>471</v>
      </c>
      <c r="B422" s="17" t="s">
        <v>12</v>
      </c>
      <c r="C422" s="17" t="s">
        <v>14</v>
      </c>
      <c r="D422" s="69">
        <v>3836</v>
      </c>
      <c r="E422" s="18" t="s">
        <v>593</v>
      </c>
      <c r="F422" s="19" t="s">
        <v>211</v>
      </c>
      <c r="G422" s="40">
        <v>1</v>
      </c>
      <c r="H422" s="49" t="s">
        <v>16</v>
      </c>
      <c r="I422" s="229"/>
      <c r="J422" s="229"/>
      <c r="K422" s="54">
        <f t="shared" ref="K422:K433" si="119">TRUNC(I422*G422,2)</f>
        <v>0</v>
      </c>
      <c r="L422" s="54">
        <f t="shared" ref="L422:L434" si="120">TRUNC(J422*G422,2)</f>
        <v>0</v>
      </c>
      <c r="M422" s="55">
        <f t="shared" ref="M422:M428" si="121">L422+K422</f>
        <v>0</v>
      </c>
      <c r="N422" s="4" t="e">
        <f t="shared" si="109"/>
        <v>#DIV/0!</v>
      </c>
    </row>
    <row r="423" spans="1:17" s="2" customFormat="1">
      <c r="A423" s="17" t="s">
        <v>472</v>
      </c>
      <c r="B423" s="17" t="s">
        <v>12</v>
      </c>
      <c r="C423" s="17" t="s">
        <v>14</v>
      </c>
      <c r="D423" s="69">
        <v>11773</v>
      </c>
      <c r="E423" s="18" t="s">
        <v>593</v>
      </c>
      <c r="F423" s="19" t="s">
        <v>124</v>
      </c>
      <c r="G423" s="40">
        <v>50</v>
      </c>
      <c r="H423" s="49" t="s">
        <v>17</v>
      </c>
      <c r="I423" s="229"/>
      <c r="J423" s="229"/>
      <c r="K423" s="54">
        <f t="shared" si="119"/>
        <v>0</v>
      </c>
      <c r="L423" s="54">
        <f t="shared" si="120"/>
        <v>0</v>
      </c>
      <c r="M423" s="55">
        <f t="shared" si="121"/>
        <v>0</v>
      </c>
      <c r="N423" s="4" t="e">
        <f t="shared" si="109"/>
        <v>#DIV/0!</v>
      </c>
    </row>
    <row r="424" spans="1:17" s="2" customFormat="1" ht="25.5">
      <c r="A424" s="17" t="s">
        <v>473</v>
      </c>
      <c r="B424" s="17" t="s">
        <v>12</v>
      </c>
      <c r="C424" s="17" t="s">
        <v>14</v>
      </c>
      <c r="D424" s="69">
        <v>382</v>
      </c>
      <c r="E424" s="18" t="s">
        <v>593</v>
      </c>
      <c r="F424" s="19" t="s">
        <v>358</v>
      </c>
      <c r="G424" s="40">
        <v>54</v>
      </c>
      <c r="H424" s="49" t="s">
        <v>16</v>
      </c>
      <c r="I424" s="229"/>
      <c r="J424" s="229"/>
      <c r="K424" s="54">
        <f t="shared" si="119"/>
        <v>0</v>
      </c>
      <c r="L424" s="54">
        <f t="shared" si="120"/>
        <v>0</v>
      </c>
      <c r="M424" s="55">
        <f t="shared" si="121"/>
        <v>0</v>
      </c>
      <c r="N424" s="4" t="e">
        <f t="shared" si="109"/>
        <v>#DIV/0!</v>
      </c>
    </row>
    <row r="425" spans="1:17" s="2" customFormat="1" ht="25.5">
      <c r="A425" s="17" t="s">
        <v>480</v>
      </c>
      <c r="B425" s="17" t="s">
        <v>12</v>
      </c>
      <c r="C425" s="17" t="s">
        <v>14</v>
      </c>
      <c r="D425" s="69">
        <v>765</v>
      </c>
      <c r="E425" s="18" t="s">
        <v>593</v>
      </c>
      <c r="F425" s="19" t="s">
        <v>179</v>
      </c>
      <c r="G425" s="40">
        <v>10</v>
      </c>
      <c r="H425" s="49" t="s">
        <v>17</v>
      </c>
      <c r="I425" s="229"/>
      <c r="J425" s="229"/>
      <c r="K425" s="54">
        <f t="shared" si="119"/>
        <v>0</v>
      </c>
      <c r="L425" s="54">
        <f t="shared" si="120"/>
        <v>0</v>
      </c>
      <c r="M425" s="55">
        <f t="shared" si="121"/>
        <v>0</v>
      </c>
      <c r="N425" s="4" t="e">
        <f t="shared" si="109"/>
        <v>#DIV/0!</v>
      </c>
    </row>
    <row r="426" spans="1:17" s="2" customFormat="1">
      <c r="A426" s="17" t="s">
        <v>481</v>
      </c>
      <c r="B426" s="17" t="s">
        <v>12</v>
      </c>
      <c r="C426" s="17" t="s">
        <v>13</v>
      </c>
      <c r="D426" s="69">
        <v>93661</v>
      </c>
      <c r="E426" s="18" t="s">
        <v>593</v>
      </c>
      <c r="F426" s="39" t="str">
        <f>[1]ORSE!D603</f>
        <v>Disjuntor termomagnetico bipolar 16 A, padrão DIN (Europeu - linha branca)</v>
      </c>
      <c r="G426" s="40">
        <v>16</v>
      </c>
      <c r="H426" s="49" t="s">
        <v>17</v>
      </c>
      <c r="I426" s="229"/>
      <c r="J426" s="229"/>
      <c r="K426" s="54">
        <f t="shared" si="119"/>
        <v>0</v>
      </c>
      <c r="L426" s="54">
        <f t="shared" si="120"/>
        <v>0</v>
      </c>
      <c r="M426" s="55">
        <f t="shared" si="121"/>
        <v>0</v>
      </c>
      <c r="N426" s="4" t="e">
        <f t="shared" si="109"/>
        <v>#DIV/0!</v>
      </c>
    </row>
    <row r="427" spans="1:17" s="2" customFormat="1" ht="25.5">
      <c r="A427" s="17" t="s">
        <v>482</v>
      </c>
      <c r="B427" s="17" t="s">
        <v>12</v>
      </c>
      <c r="C427" s="17" t="s">
        <v>11</v>
      </c>
      <c r="D427" s="69">
        <v>1013</v>
      </c>
      <c r="E427" s="18" t="s">
        <v>594</v>
      </c>
      <c r="F427" s="19" t="s">
        <v>336</v>
      </c>
      <c r="G427" s="40">
        <v>6</v>
      </c>
      <c r="H427" s="49" t="s">
        <v>16</v>
      </c>
      <c r="I427" s="229"/>
      <c r="J427" s="229"/>
      <c r="K427" s="54">
        <f t="shared" si="119"/>
        <v>0</v>
      </c>
      <c r="L427" s="54">
        <f>TRUNC(J427*G427,2)</f>
        <v>0</v>
      </c>
      <c r="M427" s="55">
        <f t="shared" si="121"/>
        <v>0</v>
      </c>
      <c r="N427" s="4" t="e">
        <f t="shared" si="109"/>
        <v>#DIV/0!</v>
      </c>
    </row>
    <row r="428" spans="1:17" s="2" customFormat="1">
      <c r="A428" s="17" t="s">
        <v>483</v>
      </c>
      <c r="B428" s="17" t="s">
        <v>12</v>
      </c>
      <c r="C428" s="17" t="s">
        <v>13</v>
      </c>
      <c r="D428" s="69">
        <v>98274</v>
      </c>
      <c r="E428" s="18" t="s">
        <v>593</v>
      </c>
      <c r="F428" s="19" t="s">
        <v>125</v>
      </c>
      <c r="G428" s="40">
        <v>629</v>
      </c>
      <c r="H428" s="49" t="s">
        <v>17</v>
      </c>
      <c r="I428" s="229"/>
      <c r="J428" s="229"/>
      <c r="K428" s="54">
        <f t="shared" si="119"/>
        <v>0</v>
      </c>
      <c r="L428" s="54">
        <f t="shared" si="120"/>
        <v>0</v>
      </c>
      <c r="M428" s="55">
        <f t="shared" si="121"/>
        <v>0</v>
      </c>
      <c r="N428" s="4" t="e">
        <f t="shared" si="109"/>
        <v>#DIV/0!</v>
      </c>
    </row>
    <row r="429" spans="1:17" s="2" customFormat="1">
      <c r="A429" s="17" t="s">
        <v>484</v>
      </c>
      <c r="B429" s="69" t="s">
        <v>12</v>
      </c>
      <c r="C429" s="69" t="s">
        <v>11</v>
      </c>
      <c r="D429" s="69">
        <v>1023</v>
      </c>
      <c r="E429" s="18" t="s">
        <v>594</v>
      </c>
      <c r="F429" s="19" t="s">
        <v>126</v>
      </c>
      <c r="G429" s="40">
        <v>4</v>
      </c>
      <c r="H429" s="49" t="s">
        <v>16</v>
      </c>
      <c r="I429" s="229"/>
      <c r="J429" s="53" t="s">
        <v>585</v>
      </c>
      <c r="K429" s="54">
        <f t="shared" si="119"/>
        <v>0</v>
      </c>
      <c r="L429" s="54" t="s">
        <v>585</v>
      </c>
      <c r="M429" s="55">
        <f>K429</f>
        <v>0</v>
      </c>
      <c r="N429" s="4" t="e">
        <f t="shared" si="109"/>
        <v>#DIV/0!</v>
      </c>
    </row>
    <row r="430" spans="1:17" s="2" customFormat="1">
      <c r="A430" s="15" t="s">
        <v>562</v>
      </c>
      <c r="B430" s="15"/>
      <c r="C430" s="15"/>
      <c r="D430" s="11"/>
      <c r="E430" s="13"/>
      <c r="F430" s="12" t="s">
        <v>127</v>
      </c>
      <c r="G430" s="40"/>
      <c r="H430" s="49"/>
      <c r="I430" s="53"/>
      <c r="J430" s="53"/>
      <c r="K430" s="51">
        <f>K431</f>
        <v>0</v>
      </c>
      <c r="L430" s="51">
        <f>L431</f>
        <v>0</v>
      </c>
      <c r="M430" s="52">
        <f>M431</f>
        <v>0</v>
      </c>
      <c r="N430" s="4" t="e">
        <f t="shared" si="109"/>
        <v>#DIV/0!</v>
      </c>
    </row>
    <row r="431" spans="1:17" s="3" customFormat="1">
      <c r="A431" s="15" t="s">
        <v>563</v>
      </c>
      <c r="B431" s="15"/>
      <c r="C431" s="15"/>
      <c r="D431" s="11"/>
      <c r="E431" s="13"/>
      <c r="F431" s="12" t="s">
        <v>128</v>
      </c>
      <c r="G431" s="40"/>
      <c r="H431" s="49"/>
      <c r="I431" s="53"/>
      <c r="J431" s="53"/>
      <c r="K431" s="51">
        <f>SUBTOTAL(9,K432:K442)</f>
        <v>0</v>
      </c>
      <c r="L431" s="51">
        <f>SUBTOTAL(9,L432:L442)</f>
        <v>0</v>
      </c>
      <c r="M431" s="52">
        <f>SUBTOTAL(9,M432:M442)</f>
        <v>0</v>
      </c>
      <c r="N431" s="4" t="e">
        <f t="shared" si="109"/>
        <v>#DIV/0!</v>
      </c>
      <c r="O431" s="2"/>
      <c r="P431" s="2"/>
      <c r="Q431" s="2"/>
    </row>
    <row r="432" spans="1:17" s="2" customFormat="1">
      <c r="A432" s="17" t="s">
        <v>471</v>
      </c>
      <c r="B432" s="17" t="s">
        <v>12</v>
      </c>
      <c r="C432" s="17" t="s">
        <v>14</v>
      </c>
      <c r="D432" s="69">
        <v>11773</v>
      </c>
      <c r="E432" s="18" t="s">
        <v>593</v>
      </c>
      <c r="F432" s="19" t="s">
        <v>124</v>
      </c>
      <c r="G432" s="40">
        <v>20</v>
      </c>
      <c r="H432" s="49" t="s">
        <v>17</v>
      </c>
      <c r="I432" s="229"/>
      <c r="J432" s="229"/>
      <c r="K432" s="54">
        <f t="shared" si="119"/>
        <v>0</v>
      </c>
      <c r="L432" s="54">
        <f t="shared" si="120"/>
        <v>0</v>
      </c>
      <c r="M432" s="55">
        <f t="shared" ref="M432:M442" si="122">L432+K432</f>
        <v>0</v>
      </c>
      <c r="N432" s="4" t="e">
        <f t="shared" si="109"/>
        <v>#DIV/0!</v>
      </c>
    </row>
    <row r="433" spans="1:16" s="3" customFormat="1" ht="27.75" customHeight="1">
      <c r="A433" s="17" t="s">
        <v>472</v>
      </c>
      <c r="B433" s="17" t="s">
        <v>12</v>
      </c>
      <c r="C433" s="17" t="s">
        <v>14</v>
      </c>
      <c r="D433" s="69">
        <v>9424</v>
      </c>
      <c r="E433" s="18" t="s">
        <v>593</v>
      </c>
      <c r="F433" s="19" t="s">
        <v>337</v>
      </c>
      <c r="G433" s="40">
        <v>8</v>
      </c>
      <c r="H433" s="49" t="s">
        <v>16</v>
      </c>
      <c r="I433" s="229"/>
      <c r="J433" s="229"/>
      <c r="K433" s="54">
        <f t="shared" si="119"/>
        <v>0</v>
      </c>
      <c r="L433" s="54">
        <f t="shared" si="120"/>
        <v>0</v>
      </c>
      <c r="M433" s="55">
        <f t="shared" si="122"/>
        <v>0</v>
      </c>
      <c r="N433" s="4" t="e">
        <f t="shared" si="109"/>
        <v>#DIV/0!</v>
      </c>
      <c r="O433" s="2"/>
      <c r="P433" s="2"/>
    </row>
    <row r="434" spans="1:16" s="3" customFormat="1" ht="25.5">
      <c r="A434" s="17" t="s">
        <v>473</v>
      </c>
      <c r="B434" s="17" t="s">
        <v>12</v>
      </c>
      <c r="C434" s="17" t="s">
        <v>14</v>
      </c>
      <c r="D434" s="69">
        <v>765</v>
      </c>
      <c r="E434" s="18" t="s">
        <v>593</v>
      </c>
      <c r="F434" s="19" t="s">
        <v>59</v>
      </c>
      <c r="G434" s="40">
        <v>10</v>
      </c>
      <c r="H434" s="49" t="s">
        <v>17</v>
      </c>
      <c r="I434" s="229"/>
      <c r="J434" s="229"/>
      <c r="K434" s="54">
        <f>TRUNC(I434*G434,2)</f>
        <v>0</v>
      </c>
      <c r="L434" s="54">
        <f t="shared" si="120"/>
        <v>0</v>
      </c>
      <c r="M434" s="55">
        <f t="shared" si="122"/>
        <v>0</v>
      </c>
      <c r="N434" s="4" t="e">
        <f t="shared" si="109"/>
        <v>#DIV/0!</v>
      </c>
      <c r="O434" s="2"/>
      <c r="P434" s="2"/>
    </row>
    <row r="435" spans="1:16" s="2" customFormat="1">
      <c r="A435" s="17" t="s">
        <v>480</v>
      </c>
      <c r="B435" s="17" t="s">
        <v>718</v>
      </c>
      <c r="C435" s="17" t="s">
        <v>266</v>
      </c>
      <c r="D435" s="69">
        <v>10646</v>
      </c>
      <c r="E435" s="18" t="s">
        <v>594</v>
      </c>
      <c r="F435" s="19" t="s">
        <v>429</v>
      </c>
      <c r="G435" s="40">
        <v>90</v>
      </c>
      <c r="H435" s="49" t="s">
        <v>17</v>
      </c>
      <c r="I435" s="229"/>
      <c r="J435" s="233"/>
      <c r="K435" s="54">
        <f>TRUNC(I435*G435,2)</f>
        <v>0</v>
      </c>
      <c r="L435" s="54">
        <f t="shared" ref="L435" si="123">TRUNC(J435*G435,2)</f>
        <v>0</v>
      </c>
      <c r="M435" s="55">
        <f t="shared" si="122"/>
        <v>0</v>
      </c>
      <c r="N435" s="4" t="e">
        <f t="shared" ref="N435:N499" si="124">M435/$M$647*100</f>
        <v>#DIV/0!</v>
      </c>
    </row>
    <row r="436" spans="1:16" s="3" customFormat="1" ht="25.5">
      <c r="A436" s="17" t="s">
        <v>481</v>
      </c>
      <c r="B436" s="17" t="s">
        <v>718</v>
      </c>
      <c r="C436" s="17" t="s">
        <v>13</v>
      </c>
      <c r="D436" s="69">
        <v>10646</v>
      </c>
      <c r="E436" s="18" t="s">
        <v>594</v>
      </c>
      <c r="F436" s="19" t="s">
        <v>430</v>
      </c>
      <c r="G436" s="40">
        <v>152</v>
      </c>
      <c r="H436" s="49" t="s">
        <v>17</v>
      </c>
      <c r="I436" s="229"/>
      <c r="J436" s="233"/>
      <c r="K436" s="54">
        <f>TRUNC(I436*G436,2)</f>
        <v>0</v>
      </c>
      <c r="L436" s="54">
        <f t="shared" ref="L436:L437" si="125">TRUNC(J436*G436,2)</f>
        <v>0</v>
      </c>
      <c r="M436" s="55">
        <f t="shared" si="122"/>
        <v>0</v>
      </c>
      <c r="N436" s="4" t="e">
        <f t="shared" si="124"/>
        <v>#DIV/0!</v>
      </c>
      <c r="O436" s="2"/>
      <c r="P436" s="2"/>
    </row>
    <row r="437" spans="1:16" s="3" customFormat="1">
      <c r="A437" s="17" t="s">
        <v>482</v>
      </c>
      <c r="B437" s="17" t="s">
        <v>12</v>
      </c>
      <c r="C437" s="17" t="s">
        <v>14</v>
      </c>
      <c r="D437" s="69">
        <v>9538</v>
      </c>
      <c r="E437" s="18" t="s">
        <v>593</v>
      </c>
      <c r="F437" s="19" t="s">
        <v>338</v>
      </c>
      <c r="G437" s="40">
        <v>6</v>
      </c>
      <c r="H437" s="49" t="s">
        <v>16</v>
      </c>
      <c r="I437" s="229"/>
      <c r="J437" s="229"/>
      <c r="K437" s="54">
        <f>TRUNC(I437*G437,2)</f>
        <v>0</v>
      </c>
      <c r="L437" s="54">
        <f t="shared" si="125"/>
        <v>0</v>
      </c>
      <c r="M437" s="55">
        <f t="shared" si="122"/>
        <v>0</v>
      </c>
      <c r="N437" s="4" t="e">
        <f t="shared" si="124"/>
        <v>#DIV/0!</v>
      </c>
      <c r="O437" s="2"/>
      <c r="P437" s="2"/>
    </row>
    <row r="438" spans="1:16" s="2" customFormat="1">
      <c r="A438" s="17" t="s">
        <v>483</v>
      </c>
      <c r="B438" s="17" t="s">
        <v>12</v>
      </c>
      <c r="C438" s="17" t="s">
        <v>11</v>
      </c>
      <c r="D438" s="17" t="s">
        <v>258</v>
      </c>
      <c r="E438" s="18" t="s">
        <v>593</v>
      </c>
      <c r="F438" s="19" t="s">
        <v>129</v>
      </c>
      <c r="G438" s="40">
        <v>3</v>
      </c>
      <c r="H438" s="49" t="s">
        <v>71</v>
      </c>
      <c r="I438" s="229"/>
      <c r="J438" s="229"/>
      <c r="K438" s="54">
        <f t="shared" ref="K438:K449" si="126">TRUNC(I438*G438,2)</f>
        <v>0</v>
      </c>
      <c r="L438" s="54">
        <f t="shared" ref="L438:L449" si="127">TRUNC(J438*G438,2)</f>
        <v>0</v>
      </c>
      <c r="M438" s="55">
        <f t="shared" si="122"/>
        <v>0</v>
      </c>
      <c r="N438" s="4" t="e">
        <f t="shared" si="124"/>
        <v>#DIV/0!</v>
      </c>
    </row>
    <row r="439" spans="1:16" s="186" customFormat="1" ht="25.5">
      <c r="A439" s="17" t="s">
        <v>484</v>
      </c>
      <c r="B439" s="17" t="s">
        <v>12</v>
      </c>
      <c r="C439" s="17" t="s">
        <v>14</v>
      </c>
      <c r="D439" s="195">
        <v>5465</v>
      </c>
      <c r="E439" s="18" t="s">
        <v>593</v>
      </c>
      <c r="F439" s="196" t="s">
        <v>584</v>
      </c>
      <c r="G439" s="40">
        <v>1</v>
      </c>
      <c r="H439" s="49" t="s">
        <v>71</v>
      </c>
      <c r="I439" s="232"/>
      <c r="J439" s="232"/>
      <c r="K439" s="54">
        <f t="shared" ref="K439" si="128">TRUNC(I439*G439,2)</f>
        <v>0</v>
      </c>
      <c r="L439" s="54">
        <f t="shared" ref="L439" si="129">TRUNC(J439*G439,2)</f>
        <v>0</v>
      </c>
      <c r="M439" s="55">
        <f t="shared" si="122"/>
        <v>0</v>
      </c>
      <c r="N439" s="4" t="e">
        <f t="shared" si="124"/>
        <v>#DIV/0!</v>
      </c>
      <c r="O439" s="185"/>
      <c r="P439" s="185"/>
    </row>
    <row r="440" spans="1:16" s="186" customFormat="1" ht="21" customHeight="1">
      <c r="A440" s="17" t="s">
        <v>485</v>
      </c>
      <c r="B440" s="17" t="s">
        <v>12</v>
      </c>
      <c r="C440" s="17" t="s">
        <v>14</v>
      </c>
      <c r="D440" s="69">
        <v>1229</v>
      </c>
      <c r="E440" s="18" t="s">
        <v>593</v>
      </c>
      <c r="F440" s="19" t="s">
        <v>396</v>
      </c>
      <c r="G440" s="40">
        <v>1</v>
      </c>
      <c r="H440" s="49" t="s">
        <v>16</v>
      </c>
      <c r="I440" s="232"/>
      <c r="J440" s="232"/>
      <c r="K440" s="54">
        <f t="shared" ref="K440:K442" si="130">TRUNC(I440*G440,2)</f>
        <v>0</v>
      </c>
      <c r="L440" s="54">
        <f t="shared" ref="L440:L442" si="131">TRUNC(J440*G440,2)</f>
        <v>0</v>
      </c>
      <c r="M440" s="55">
        <f t="shared" si="122"/>
        <v>0</v>
      </c>
      <c r="N440" s="4" t="e">
        <f t="shared" si="124"/>
        <v>#DIV/0!</v>
      </c>
      <c r="O440" s="185"/>
      <c r="P440" s="185"/>
    </row>
    <row r="441" spans="1:16" s="186" customFormat="1" ht="25.5">
      <c r="A441" s="17" t="s">
        <v>486</v>
      </c>
      <c r="B441" s="17" t="s">
        <v>12</v>
      </c>
      <c r="C441" s="17" t="s">
        <v>14</v>
      </c>
      <c r="D441" s="69">
        <v>8362</v>
      </c>
      <c r="E441" s="18" t="s">
        <v>593</v>
      </c>
      <c r="F441" s="19" t="s">
        <v>332</v>
      </c>
      <c r="G441" s="40">
        <v>1</v>
      </c>
      <c r="H441" s="49" t="s">
        <v>16</v>
      </c>
      <c r="I441" s="232"/>
      <c r="J441" s="232"/>
      <c r="K441" s="54">
        <f t="shared" si="130"/>
        <v>0</v>
      </c>
      <c r="L441" s="54">
        <f t="shared" si="131"/>
        <v>0</v>
      </c>
      <c r="M441" s="55">
        <f t="shared" si="122"/>
        <v>0</v>
      </c>
      <c r="N441" s="4" t="e">
        <f t="shared" si="124"/>
        <v>#DIV/0!</v>
      </c>
      <c r="O441" s="185"/>
      <c r="P441" s="185"/>
    </row>
    <row r="442" spans="1:16" s="186" customFormat="1" ht="25.5">
      <c r="A442" s="17" t="s">
        <v>487</v>
      </c>
      <c r="B442" s="17" t="s">
        <v>12</v>
      </c>
      <c r="C442" s="17" t="s">
        <v>14</v>
      </c>
      <c r="D442" s="69">
        <v>11419</v>
      </c>
      <c r="E442" s="18" t="s">
        <v>593</v>
      </c>
      <c r="F442" s="19" t="s">
        <v>333</v>
      </c>
      <c r="G442" s="40">
        <v>1</v>
      </c>
      <c r="H442" s="49" t="s">
        <v>71</v>
      </c>
      <c r="I442" s="232"/>
      <c r="J442" s="232"/>
      <c r="K442" s="54">
        <f t="shared" si="130"/>
        <v>0</v>
      </c>
      <c r="L442" s="54">
        <f t="shared" si="131"/>
        <v>0</v>
      </c>
      <c r="M442" s="55">
        <f t="shared" si="122"/>
        <v>0</v>
      </c>
      <c r="N442" s="4" t="e">
        <f t="shared" si="124"/>
        <v>#DIV/0!</v>
      </c>
      <c r="O442" s="185"/>
      <c r="P442" s="185"/>
    </row>
    <row r="443" spans="1:16" s="2" customFormat="1">
      <c r="A443" s="15" t="s">
        <v>564</v>
      </c>
      <c r="B443" s="15"/>
      <c r="C443" s="15"/>
      <c r="D443" s="11"/>
      <c r="E443" s="13"/>
      <c r="F443" s="12" t="s">
        <v>130</v>
      </c>
      <c r="G443" s="40"/>
      <c r="H443" s="49"/>
      <c r="I443" s="53"/>
      <c r="J443" s="53"/>
      <c r="K443" s="51">
        <f>K444</f>
        <v>0</v>
      </c>
      <c r="L443" s="51">
        <f>L444</f>
        <v>0</v>
      </c>
      <c r="M443" s="52">
        <f>M444</f>
        <v>0</v>
      </c>
      <c r="N443" s="4" t="e">
        <f t="shared" si="124"/>
        <v>#DIV/0!</v>
      </c>
    </row>
    <row r="444" spans="1:16" s="2" customFormat="1" ht="15.75" customHeight="1">
      <c r="A444" s="15" t="s">
        <v>565</v>
      </c>
      <c r="B444" s="15"/>
      <c r="C444" s="15"/>
      <c r="D444" s="11"/>
      <c r="E444" s="13"/>
      <c r="F444" s="12" t="s">
        <v>388</v>
      </c>
      <c r="G444" s="40"/>
      <c r="H444" s="49"/>
      <c r="I444" s="53"/>
      <c r="J444" s="53"/>
      <c r="K444" s="51">
        <f>SUBTOTAL(9,K445:K452)</f>
        <v>0</v>
      </c>
      <c r="L444" s="51">
        <f>SUBTOTAL(9,L445:L452)</f>
        <v>0</v>
      </c>
      <c r="M444" s="52">
        <f>SUBTOTAL(9,M445:M452)</f>
        <v>0</v>
      </c>
      <c r="N444" s="4" t="e">
        <f t="shared" si="124"/>
        <v>#DIV/0!</v>
      </c>
    </row>
    <row r="445" spans="1:16" s="2" customFormat="1">
      <c r="A445" s="17" t="s">
        <v>471</v>
      </c>
      <c r="B445" s="17" t="s">
        <v>12</v>
      </c>
      <c r="C445" s="17" t="s">
        <v>14</v>
      </c>
      <c r="D445" s="69">
        <v>11773</v>
      </c>
      <c r="E445" s="18" t="s">
        <v>593</v>
      </c>
      <c r="F445" s="19" t="s">
        <v>124</v>
      </c>
      <c r="G445" s="40">
        <v>275</v>
      </c>
      <c r="H445" s="49" t="s">
        <v>17</v>
      </c>
      <c r="I445" s="229"/>
      <c r="J445" s="229"/>
      <c r="K445" s="54">
        <f t="shared" si="126"/>
        <v>0</v>
      </c>
      <c r="L445" s="54">
        <f t="shared" si="127"/>
        <v>0</v>
      </c>
      <c r="M445" s="55">
        <f t="shared" ref="M445:M450" si="132">L445+K445</f>
        <v>0</v>
      </c>
      <c r="N445" s="4" t="e">
        <f t="shared" si="124"/>
        <v>#DIV/0!</v>
      </c>
    </row>
    <row r="446" spans="1:16" s="3" customFormat="1" ht="25.5">
      <c r="A446" s="17" t="s">
        <v>472</v>
      </c>
      <c r="B446" s="17" t="s">
        <v>12</v>
      </c>
      <c r="C446" s="17" t="s">
        <v>14</v>
      </c>
      <c r="D446" s="69">
        <v>9424</v>
      </c>
      <c r="E446" s="18" t="s">
        <v>593</v>
      </c>
      <c r="F446" s="19" t="s">
        <v>337</v>
      </c>
      <c r="G446" s="40">
        <v>135</v>
      </c>
      <c r="H446" s="49" t="s">
        <v>16</v>
      </c>
      <c r="I446" s="229"/>
      <c r="J446" s="229"/>
      <c r="K446" s="54">
        <f t="shared" si="126"/>
        <v>0</v>
      </c>
      <c r="L446" s="54">
        <f t="shared" si="127"/>
        <v>0</v>
      </c>
      <c r="M446" s="55">
        <f t="shared" si="132"/>
        <v>0</v>
      </c>
      <c r="N446" s="4" t="e">
        <f t="shared" si="124"/>
        <v>#DIV/0!</v>
      </c>
      <c r="O446" s="2"/>
      <c r="P446" s="2"/>
    </row>
    <row r="447" spans="1:16" s="2" customFormat="1">
      <c r="A447" s="17" t="s">
        <v>473</v>
      </c>
      <c r="B447" s="17" t="s">
        <v>12</v>
      </c>
      <c r="C447" s="17" t="s">
        <v>14</v>
      </c>
      <c r="D447" s="69">
        <v>8749</v>
      </c>
      <c r="E447" s="18" t="s">
        <v>593</v>
      </c>
      <c r="F447" s="19" t="s">
        <v>60</v>
      </c>
      <c r="G447" s="40">
        <v>890</v>
      </c>
      <c r="H447" s="49" t="s">
        <v>17</v>
      </c>
      <c r="I447" s="229"/>
      <c r="J447" s="229"/>
      <c r="K447" s="54">
        <f t="shared" si="126"/>
        <v>0</v>
      </c>
      <c r="L447" s="54">
        <f t="shared" si="127"/>
        <v>0</v>
      </c>
      <c r="M447" s="55">
        <f t="shared" si="132"/>
        <v>0</v>
      </c>
      <c r="N447" s="4" t="e">
        <f t="shared" si="124"/>
        <v>#DIV/0!</v>
      </c>
    </row>
    <row r="448" spans="1:16" s="2" customFormat="1">
      <c r="A448" s="17" t="s">
        <v>480</v>
      </c>
      <c r="B448" s="17" t="s">
        <v>12</v>
      </c>
      <c r="C448" s="17" t="s">
        <v>14</v>
      </c>
      <c r="D448" s="69">
        <v>12018</v>
      </c>
      <c r="E448" s="18" t="s">
        <v>593</v>
      </c>
      <c r="F448" s="19" t="s">
        <v>596</v>
      </c>
      <c r="G448" s="40">
        <v>44</v>
      </c>
      <c r="H448" s="49" t="s">
        <v>16</v>
      </c>
      <c r="I448" s="229"/>
      <c r="J448" s="229"/>
      <c r="K448" s="54">
        <f t="shared" si="126"/>
        <v>0</v>
      </c>
      <c r="L448" s="54">
        <f t="shared" si="127"/>
        <v>0</v>
      </c>
      <c r="M448" s="55">
        <f t="shared" si="132"/>
        <v>0</v>
      </c>
      <c r="N448" s="4" t="e">
        <f t="shared" si="124"/>
        <v>#DIV/0!</v>
      </c>
    </row>
    <row r="449" spans="1:16" s="2" customFormat="1">
      <c r="A449" s="17" t="s">
        <v>481</v>
      </c>
      <c r="B449" s="17" t="s">
        <v>12</v>
      </c>
      <c r="C449" s="17" t="s">
        <v>14</v>
      </c>
      <c r="D449" s="69">
        <v>12016</v>
      </c>
      <c r="E449" s="18" t="s">
        <v>593</v>
      </c>
      <c r="F449" s="19" t="s">
        <v>61</v>
      </c>
      <c r="G449" s="40">
        <v>3</v>
      </c>
      <c r="H449" s="49" t="s">
        <v>16</v>
      </c>
      <c r="I449" s="229"/>
      <c r="J449" s="229"/>
      <c r="K449" s="54">
        <f t="shared" si="126"/>
        <v>0</v>
      </c>
      <c r="L449" s="54">
        <f t="shared" si="127"/>
        <v>0</v>
      </c>
      <c r="M449" s="55">
        <f t="shared" si="132"/>
        <v>0</v>
      </c>
      <c r="N449" s="4" t="e">
        <f t="shared" si="124"/>
        <v>#DIV/0!</v>
      </c>
    </row>
    <row r="450" spans="1:16" s="3" customFormat="1">
      <c r="A450" s="17" t="s">
        <v>482</v>
      </c>
      <c r="B450" s="17" t="s">
        <v>12</v>
      </c>
      <c r="C450" s="17" t="s">
        <v>14</v>
      </c>
      <c r="D450" s="69">
        <v>10446</v>
      </c>
      <c r="E450" s="18" t="s">
        <v>593</v>
      </c>
      <c r="F450" s="19" t="s">
        <v>62</v>
      </c>
      <c r="G450" s="40">
        <v>3</v>
      </c>
      <c r="H450" s="49" t="s">
        <v>16</v>
      </c>
      <c r="I450" s="229"/>
      <c r="J450" s="229"/>
      <c r="K450" s="54">
        <f t="shared" ref="K450" si="133">TRUNC(I450*G450,2)</f>
        <v>0</v>
      </c>
      <c r="L450" s="54">
        <f t="shared" ref="L450:L451" si="134">TRUNC(J450*G450,2)</f>
        <v>0</v>
      </c>
      <c r="M450" s="55">
        <f t="shared" si="132"/>
        <v>0</v>
      </c>
      <c r="N450" s="4" t="e">
        <f t="shared" si="124"/>
        <v>#DIV/0!</v>
      </c>
      <c r="O450" s="2"/>
      <c r="P450" s="2"/>
    </row>
    <row r="451" spans="1:16" s="3" customFormat="1">
      <c r="A451" s="17" t="s">
        <v>483</v>
      </c>
      <c r="B451" s="17" t="s">
        <v>12</v>
      </c>
      <c r="C451" s="17" t="s">
        <v>11</v>
      </c>
      <c r="D451" s="17" t="s">
        <v>365</v>
      </c>
      <c r="E451" s="18" t="s">
        <v>593</v>
      </c>
      <c r="F451" s="19" t="s">
        <v>131</v>
      </c>
      <c r="G451" s="40">
        <v>1</v>
      </c>
      <c r="H451" s="49" t="s">
        <v>16</v>
      </c>
      <c r="I451" s="53" t="s">
        <v>585</v>
      </c>
      <c r="J451" s="229"/>
      <c r="K451" s="54" t="s">
        <v>585</v>
      </c>
      <c r="L451" s="54">
        <f t="shared" si="134"/>
        <v>0</v>
      </c>
      <c r="M451" s="55">
        <f>L451</f>
        <v>0</v>
      </c>
      <c r="N451" s="4" t="e">
        <f t="shared" si="124"/>
        <v>#DIV/0!</v>
      </c>
      <c r="O451" s="2"/>
      <c r="P451" s="2"/>
    </row>
    <row r="452" spans="1:16" s="3" customFormat="1">
      <c r="A452" s="17" t="s">
        <v>484</v>
      </c>
      <c r="B452" s="17" t="s">
        <v>12</v>
      </c>
      <c r="C452" s="17" t="s">
        <v>11</v>
      </c>
      <c r="D452" s="69" t="e">
        <f>#REF!</f>
        <v>#REF!</v>
      </c>
      <c r="E452" s="16" t="s">
        <v>594</v>
      </c>
      <c r="F452" s="19" t="s">
        <v>597</v>
      </c>
      <c r="G452" s="40">
        <v>6</v>
      </c>
      <c r="H452" s="49" t="s">
        <v>16</v>
      </c>
      <c r="I452" s="229"/>
      <c r="J452" s="229"/>
      <c r="K452" s="54">
        <f t="shared" ref="K452" si="135">TRUNC(I452*G452,2)</f>
        <v>0</v>
      </c>
      <c r="L452" s="54">
        <f t="shared" ref="L452" si="136">TRUNC(J452*G452,2)</f>
        <v>0</v>
      </c>
      <c r="M452" s="55">
        <f>L452+K452</f>
        <v>0</v>
      </c>
      <c r="N452" s="4" t="e">
        <f t="shared" si="124"/>
        <v>#DIV/0!</v>
      </c>
      <c r="O452" s="2"/>
      <c r="P452" s="2"/>
    </row>
    <row r="453" spans="1:16" s="2" customFormat="1">
      <c r="A453" s="15" t="s">
        <v>46</v>
      </c>
      <c r="B453" s="15"/>
      <c r="C453" s="15"/>
      <c r="D453" s="11"/>
      <c r="E453" s="13"/>
      <c r="F453" s="12" t="s">
        <v>49</v>
      </c>
      <c r="G453" s="40"/>
      <c r="H453" s="49"/>
      <c r="I453" s="53"/>
      <c r="J453" s="53"/>
      <c r="K453" s="51">
        <f>K454+K465</f>
        <v>0</v>
      </c>
      <c r="L453" s="51">
        <f>L454+L465</f>
        <v>0</v>
      </c>
      <c r="M453" s="52">
        <f>M454+M465</f>
        <v>0</v>
      </c>
      <c r="N453" s="4" t="e">
        <f t="shared" si="124"/>
        <v>#DIV/0!</v>
      </c>
    </row>
    <row r="454" spans="1:16" s="2" customFormat="1">
      <c r="A454" s="15" t="s">
        <v>566</v>
      </c>
      <c r="B454" s="15"/>
      <c r="C454" s="15"/>
      <c r="D454" s="11"/>
      <c r="E454" s="13"/>
      <c r="F454" s="12" t="s">
        <v>103</v>
      </c>
      <c r="G454" s="40"/>
      <c r="H454" s="49"/>
      <c r="I454" s="53"/>
      <c r="J454" s="53"/>
      <c r="K454" s="51">
        <f>K455</f>
        <v>0</v>
      </c>
      <c r="L454" s="51">
        <f>L455</f>
        <v>0</v>
      </c>
      <c r="M454" s="52">
        <f>M455</f>
        <v>0</v>
      </c>
      <c r="N454" s="4" t="e">
        <f t="shared" si="124"/>
        <v>#DIV/0!</v>
      </c>
    </row>
    <row r="455" spans="1:16" s="2" customFormat="1">
      <c r="A455" s="15" t="s">
        <v>567</v>
      </c>
      <c r="B455" s="15"/>
      <c r="C455" s="15"/>
      <c r="D455" s="11"/>
      <c r="E455" s="13"/>
      <c r="F455" s="12" t="s">
        <v>105</v>
      </c>
      <c r="G455" s="40"/>
      <c r="H455" s="49"/>
      <c r="I455" s="53"/>
      <c r="J455" s="53"/>
      <c r="K455" s="51">
        <f>SUBTOTAL(9,K456:K464)</f>
        <v>0</v>
      </c>
      <c r="L455" s="51">
        <f>SUBTOTAL(9,L456:L464)</f>
        <v>0</v>
      </c>
      <c r="M455" s="52">
        <f>SUBTOTAL(9,M456:M464)</f>
        <v>0</v>
      </c>
      <c r="N455" s="4" t="e">
        <f t="shared" si="124"/>
        <v>#DIV/0!</v>
      </c>
    </row>
    <row r="456" spans="1:16" s="2" customFormat="1" ht="22.5" customHeight="1">
      <c r="A456" s="17" t="s">
        <v>471</v>
      </c>
      <c r="B456" s="17" t="s">
        <v>12</v>
      </c>
      <c r="C456" s="17" t="s">
        <v>11</v>
      </c>
      <c r="D456" s="69">
        <v>1025</v>
      </c>
      <c r="E456" s="18" t="s">
        <v>593</v>
      </c>
      <c r="F456" s="19" t="s">
        <v>431</v>
      </c>
      <c r="G456" s="40">
        <v>2</v>
      </c>
      <c r="H456" s="49" t="s">
        <v>16</v>
      </c>
      <c r="I456" s="229"/>
      <c r="J456" s="229"/>
      <c r="K456" s="54">
        <f t="shared" ref="K456" si="137">TRUNC(I456*G456,2)</f>
        <v>0</v>
      </c>
      <c r="L456" s="54">
        <f t="shared" ref="L456" si="138">TRUNC(J456*G456,2)</f>
        <v>0</v>
      </c>
      <c r="M456" s="55">
        <f t="shared" ref="M456:M464" si="139">L456+K456</f>
        <v>0</v>
      </c>
      <c r="N456" s="4" t="e">
        <f t="shared" si="124"/>
        <v>#DIV/0!</v>
      </c>
    </row>
    <row r="457" spans="1:16" s="3" customFormat="1" ht="25.5">
      <c r="A457" s="17" t="s">
        <v>472</v>
      </c>
      <c r="B457" s="17" t="s">
        <v>12</v>
      </c>
      <c r="C457" s="17" t="s">
        <v>14</v>
      </c>
      <c r="D457" s="69" t="e">
        <f>#REF!</f>
        <v>#REF!</v>
      </c>
      <c r="E457" s="18" t="s">
        <v>593</v>
      </c>
      <c r="F457" s="19" t="s">
        <v>432</v>
      </c>
      <c r="G457" s="40">
        <v>50</v>
      </c>
      <c r="H457" s="49" t="s">
        <v>17</v>
      </c>
      <c r="I457" s="229"/>
      <c r="J457" s="229"/>
      <c r="K457" s="54">
        <f t="shared" ref="K457:K458" si="140">TRUNC(I457*G457,2)</f>
        <v>0</v>
      </c>
      <c r="L457" s="54">
        <f t="shared" ref="L457:L459" si="141">TRUNC(J457*G457,2)</f>
        <v>0</v>
      </c>
      <c r="M457" s="55">
        <f t="shared" si="139"/>
        <v>0</v>
      </c>
      <c r="N457" s="4" t="e">
        <f t="shared" si="124"/>
        <v>#DIV/0!</v>
      </c>
      <c r="O457" s="2"/>
      <c r="P457" s="2"/>
    </row>
    <row r="458" spans="1:16" s="3" customFormat="1" ht="25.5">
      <c r="A458" s="17" t="s">
        <v>473</v>
      </c>
      <c r="B458" s="17" t="s">
        <v>12</v>
      </c>
      <c r="C458" s="17" t="s">
        <v>14</v>
      </c>
      <c r="D458" s="69">
        <v>8114</v>
      </c>
      <c r="E458" s="18" t="s">
        <v>593</v>
      </c>
      <c r="F458" s="19" t="s">
        <v>433</v>
      </c>
      <c r="G458" s="40">
        <v>4</v>
      </c>
      <c r="H458" s="49" t="s">
        <v>16</v>
      </c>
      <c r="I458" s="229"/>
      <c r="J458" s="229"/>
      <c r="K458" s="54">
        <f t="shared" si="140"/>
        <v>0</v>
      </c>
      <c r="L458" s="54">
        <f t="shared" si="141"/>
        <v>0</v>
      </c>
      <c r="M458" s="55">
        <f t="shared" si="139"/>
        <v>0</v>
      </c>
      <c r="N458" s="4" t="e">
        <f t="shared" si="124"/>
        <v>#DIV/0!</v>
      </c>
      <c r="O458" s="2"/>
      <c r="P458" s="2"/>
    </row>
    <row r="459" spans="1:16" s="2" customFormat="1" ht="25.5">
      <c r="A459" s="17" t="s">
        <v>480</v>
      </c>
      <c r="B459" s="17" t="s">
        <v>12</v>
      </c>
      <c r="C459" s="17" t="s">
        <v>14</v>
      </c>
      <c r="D459" s="69">
        <v>763</v>
      </c>
      <c r="E459" s="18" t="s">
        <v>593</v>
      </c>
      <c r="F459" s="196" t="s">
        <v>434</v>
      </c>
      <c r="G459" s="40">
        <v>20</v>
      </c>
      <c r="H459" s="49" t="s">
        <v>17</v>
      </c>
      <c r="I459" s="229"/>
      <c r="J459" s="229"/>
      <c r="K459" s="54">
        <f>TRUNC(I459*G459,2)</f>
        <v>0</v>
      </c>
      <c r="L459" s="54">
        <f t="shared" si="141"/>
        <v>0</v>
      </c>
      <c r="M459" s="55">
        <f t="shared" si="139"/>
        <v>0</v>
      </c>
      <c r="N459" s="4" t="e">
        <f t="shared" si="124"/>
        <v>#DIV/0!</v>
      </c>
    </row>
    <row r="460" spans="1:16" s="2" customFormat="1">
      <c r="A460" s="17" t="s">
        <v>481</v>
      </c>
      <c r="B460" s="17" t="s">
        <v>12</v>
      </c>
      <c r="C460" s="17" t="s">
        <v>14</v>
      </c>
      <c r="D460" s="69">
        <v>4228</v>
      </c>
      <c r="E460" s="18" t="s">
        <v>593</v>
      </c>
      <c r="F460" s="196" t="s">
        <v>435</v>
      </c>
      <c r="G460" s="40">
        <v>30</v>
      </c>
      <c r="H460" s="49" t="s">
        <v>17</v>
      </c>
      <c r="I460" s="229"/>
      <c r="J460" s="229"/>
      <c r="K460" s="54">
        <f t="shared" ref="K460:K464" si="142">TRUNC(I460*G460,2)</f>
        <v>0</v>
      </c>
      <c r="L460" s="54">
        <f t="shared" ref="L460:L464" si="143">TRUNC(J460*G460,2)</f>
        <v>0</v>
      </c>
      <c r="M460" s="55">
        <f t="shared" si="139"/>
        <v>0</v>
      </c>
      <c r="N460" s="4" t="e">
        <f t="shared" si="124"/>
        <v>#DIV/0!</v>
      </c>
    </row>
    <row r="461" spans="1:16" s="2" customFormat="1" ht="27" customHeight="1">
      <c r="A461" s="17" t="s">
        <v>482</v>
      </c>
      <c r="B461" s="17" t="s">
        <v>12</v>
      </c>
      <c r="C461" s="17" t="s">
        <v>13</v>
      </c>
      <c r="D461" s="69">
        <v>95751</v>
      </c>
      <c r="E461" s="18" t="s">
        <v>593</v>
      </c>
      <c r="F461" s="196" t="s">
        <v>466</v>
      </c>
      <c r="G461" s="40">
        <v>25</v>
      </c>
      <c r="H461" s="49" t="s">
        <v>17</v>
      </c>
      <c r="I461" s="229"/>
      <c r="J461" s="229"/>
      <c r="K461" s="54">
        <f t="shared" si="142"/>
        <v>0</v>
      </c>
      <c r="L461" s="54">
        <f t="shared" si="143"/>
        <v>0</v>
      </c>
      <c r="M461" s="55">
        <f t="shared" si="139"/>
        <v>0</v>
      </c>
      <c r="N461" s="4" t="e">
        <f t="shared" si="124"/>
        <v>#DIV/0!</v>
      </c>
    </row>
    <row r="462" spans="1:16" s="2" customFormat="1" ht="22.5" customHeight="1">
      <c r="A462" s="17" t="s">
        <v>483</v>
      </c>
      <c r="B462" s="17" t="s">
        <v>12</v>
      </c>
      <c r="C462" s="17" t="s">
        <v>13</v>
      </c>
      <c r="D462" s="69">
        <v>95818</v>
      </c>
      <c r="E462" s="18" t="s">
        <v>593</v>
      </c>
      <c r="F462" s="196" t="s">
        <v>467</v>
      </c>
      <c r="G462" s="40">
        <v>10</v>
      </c>
      <c r="H462" s="49" t="s">
        <v>16</v>
      </c>
      <c r="I462" s="229"/>
      <c r="J462" s="229"/>
      <c r="K462" s="54">
        <f t="shared" si="142"/>
        <v>0</v>
      </c>
      <c r="L462" s="54">
        <f t="shared" si="143"/>
        <v>0</v>
      </c>
      <c r="M462" s="55">
        <f t="shared" si="139"/>
        <v>0</v>
      </c>
      <c r="N462" s="4" t="e">
        <f t="shared" si="124"/>
        <v>#DIV/0!</v>
      </c>
    </row>
    <row r="463" spans="1:16" s="2" customFormat="1" ht="25.5">
      <c r="A463" s="17" t="s">
        <v>484</v>
      </c>
      <c r="B463" s="17" t="s">
        <v>12</v>
      </c>
      <c r="C463" s="17" t="s">
        <v>13</v>
      </c>
      <c r="D463" s="69">
        <v>100556</v>
      </c>
      <c r="E463" s="18" t="s">
        <v>593</v>
      </c>
      <c r="F463" s="196" t="s">
        <v>470</v>
      </c>
      <c r="G463" s="40">
        <v>12</v>
      </c>
      <c r="H463" s="49" t="s">
        <v>16</v>
      </c>
      <c r="I463" s="229"/>
      <c r="J463" s="229"/>
      <c r="K463" s="54">
        <f t="shared" si="142"/>
        <v>0</v>
      </c>
      <c r="L463" s="54">
        <f t="shared" si="143"/>
        <v>0</v>
      </c>
      <c r="M463" s="55">
        <f t="shared" si="139"/>
        <v>0</v>
      </c>
      <c r="N463" s="4" t="e">
        <f t="shared" si="124"/>
        <v>#DIV/0!</v>
      </c>
    </row>
    <row r="464" spans="1:16" s="2" customFormat="1">
      <c r="A464" s="17" t="s">
        <v>485</v>
      </c>
      <c r="B464" s="17" t="s">
        <v>12</v>
      </c>
      <c r="C464" s="17" t="s">
        <v>14</v>
      </c>
      <c r="D464" s="197">
        <v>4185</v>
      </c>
      <c r="E464" s="18" t="s">
        <v>593</v>
      </c>
      <c r="F464" s="196" t="s">
        <v>436</v>
      </c>
      <c r="G464" s="40">
        <v>2</v>
      </c>
      <c r="H464" s="49" t="s">
        <v>16</v>
      </c>
      <c r="I464" s="229"/>
      <c r="J464" s="229"/>
      <c r="K464" s="54">
        <f t="shared" si="142"/>
        <v>0</v>
      </c>
      <c r="L464" s="54">
        <f t="shared" si="143"/>
        <v>0</v>
      </c>
      <c r="M464" s="55">
        <f t="shared" si="139"/>
        <v>0</v>
      </c>
      <c r="N464" s="4" t="e">
        <f t="shared" si="124"/>
        <v>#DIV/0!</v>
      </c>
    </row>
    <row r="465" spans="1:16" s="2" customFormat="1" ht="18.75" customHeight="1">
      <c r="A465" s="15" t="s">
        <v>568</v>
      </c>
      <c r="B465" s="15"/>
      <c r="C465" s="15"/>
      <c r="D465" s="11"/>
      <c r="E465" s="13"/>
      <c r="F465" s="12" t="s">
        <v>110</v>
      </c>
      <c r="G465" s="40"/>
      <c r="H465" s="49"/>
      <c r="I465" s="53"/>
      <c r="J465" s="53"/>
      <c r="K465" s="51">
        <f>K466</f>
        <v>0</v>
      </c>
      <c r="L465" s="51">
        <f>L466</f>
        <v>0</v>
      </c>
      <c r="M465" s="52">
        <f>M466</f>
        <v>0</v>
      </c>
      <c r="N465" s="4" t="e">
        <f t="shared" si="124"/>
        <v>#DIV/0!</v>
      </c>
    </row>
    <row r="466" spans="1:16" s="2" customFormat="1">
      <c r="A466" s="15" t="s">
        <v>569</v>
      </c>
      <c r="B466" s="15"/>
      <c r="C466" s="15"/>
      <c r="D466" s="11"/>
      <c r="E466" s="13"/>
      <c r="F466" s="12" t="s">
        <v>111</v>
      </c>
      <c r="G466" s="40"/>
      <c r="H466" s="49"/>
      <c r="I466" s="53"/>
      <c r="J466" s="53"/>
      <c r="K466" s="51">
        <f>SUBTOTAL(9,K467:K475)</f>
        <v>0</v>
      </c>
      <c r="L466" s="51">
        <f>SUBTOTAL(9,L467:L475)</f>
        <v>0</v>
      </c>
      <c r="M466" s="52">
        <f>SUBTOTAL(9,M467:M475)</f>
        <v>0</v>
      </c>
      <c r="N466" s="4" t="e">
        <f t="shared" si="124"/>
        <v>#DIV/0!</v>
      </c>
    </row>
    <row r="467" spans="1:16" s="2" customFormat="1" ht="38.25">
      <c r="A467" s="17" t="s">
        <v>471</v>
      </c>
      <c r="B467" s="17" t="s">
        <v>12</v>
      </c>
      <c r="C467" s="17" t="s">
        <v>13</v>
      </c>
      <c r="D467" s="69">
        <v>92982</v>
      </c>
      <c r="E467" s="18" t="s">
        <v>593</v>
      </c>
      <c r="F467" s="19" t="s">
        <v>302</v>
      </c>
      <c r="G467" s="40">
        <v>275</v>
      </c>
      <c r="H467" s="49" t="s">
        <v>17</v>
      </c>
      <c r="I467" s="229"/>
      <c r="J467" s="229"/>
      <c r="K467" s="54">
        <f t="shared" ref="K467:K475" si="144">TRUNC(I467*G467,2)</f>
        <v>0</v>
      </c>
      <c r="L467" s="54">
        <f t="shared" ref="L467:L475" si="145">TRUNC(J467*G467,2)</f>
        <v>0</v>
      </c>
      <c r="M467" s="55">
        <f t="shared" ref="M467:M475" si="146">L467+K467</f>
        <v>0</v>
      </c>
      <c r="N467" s="4" t="e">
        <f t="shared" si="124"/>
        <v>#DIV/0!</v>
      </c>
    </row>
    <row r="468" spans="1:16" s="2" customFormat="1" ht="38.25">
      <c r="A468" s="17" t="s">
        <v>472</v>
      </c>
      <c r="B468" s="17" t="s">
        <v>12</v>
      </c>
      <c r="C468" s="17" t="s">
        <v>13</v>
      </c>
      <c r="D468" s="69">
        <v>92984</v>
      </c>
      <c r="E468" s="18" t="s">
        <v>593</v>
      </c>
      <c r="F468" s="19" t="s">
        <v>437</v>
      </c>
      <c r="G468" s="40">
        <v>55</v>
      </c>
      <c r="H468" s="49" t="s">
        <v>16</v>
      </c>
      <c r="I468" s="229"/>
      <c r="J468" s="229"/>
      <c r="K468" s="54">
        <f t="shared" si="144"/>
        <v>0</v>
      </c>
      <c r="L468" s="54">
        <f t="shared" si="145"/>
        <v>0</v>
      </c>
      <c r="M468" s="55">
        <f t="shared" si="146"/>
        <v>0</v>
      </c>
      <c r="N468" s="4" t="e">
        <f t="shared" si="124"/>
        <v>#DIV/0!</v>
      </c>
    </row>
    <row r="469" spans="1:16" s="2" customFormat="1" ht="38.25">
      <c r="A469" s="17" t="s">
        <v>473</v>
      </c>
      <c r="B469" s="17" t="s">
        <v>12</v>
      </c>
      <c r="C469" s="17" t="s">
        <v>13</v>
      </c>
      <c r="D469" s="69">
        <v>92986</v>
      </c>
      <c r="E469" s="18" t="s">
        <v>593</v>
      </c>
      <c r="F469" s="19" t="s">
        <v>468</v>
      </c>
      <c r="G469" s="40">
        <v>220</v>
      </c>
      <c r="H469" s="49" t="s">
        <v>16</v>
      </c>
      <c r="I469" s="229"/>
      <c r="J469" s="229"/>
      <c r="K469" s="54">
        <f t="shared" si="144"/>
        <v>0</v>
      </c>
      <c r="L469" s="54">
        <f t="shared" si="145"/>
        <v>0</v>
      </c>
      <c r="M469" s="55">
        <f t="shared" si="146"/>
        <v>0</v>
      </c>
      <c r="N469" s="4" t="e">
        <f t="shared" si="124"/>
        <v>#DIV/0!</v>
      </c>
    </row>
    <row r="470" spans="1:16" s="2" customFormat="1" ht="50.25" customHeight="1">
      <c r="A470" s="17" t="s">
        <v>480</v>
      </c>
      <c r="B470" s="17" t="s">
        <v>12</v>
      </c>
      <c r="C470" s="17" t="s">
        <v>13</v>
      </c>
      <c r="D470" s="69">
        <v>91131</v>
      </c>
      <c r="E470" s="18" t="s">
        <v>593</v>
      </c>
      <c r="F470" s="198" t="s">
        <v>719</v>
      </c>
      <c r="G470" s="40">
        <v>120</v>
      </c>
      <c r="H470" s="49" t="s">
        <v>17</v>
      </c>
      <c r="I470" s="229"/>
      <c r="J470" s="229"/>
      <c r="K470" s="54">
        <f t="shared" si="144"/>
        <v>0</v>
      </c>
      <c r="L470" s="54">
        <f t="shared" si="145"/>
        <v>0</v>
      </c>
      <c r="M470" s="55">
        <f t="shared" si="146"/>
        <v>0</v>
      </c>
      <c r="N470" s="4" t="e">
        <f t="shared" si="124"/>
        <v>#DIV/0!</v>
      </c>
    </row>
    <row r="471" spans="1:16" s="2" customFormat="1" ht="38.25">
      <c r="A471" s="17" t="s">
        <v>481</v>
      </c>
      <c r="B471" s="17" t="s">
        <v>12</v>
      </c>
      <c r="C471" s="17" t="s">
        <v>13</v>
      </c>
      <c r="D471" s="199">
        <v>93000</v>
      </c>
      <c r="E471" s="18" t="s">
        <v>593</v>
      </c>
      <c r="F471" s="19" t="s">
        <v>391</v>
      </c>
      <c r="G471" s="40">
        <v>450</v>
      </c>
      <c r="H471" s="49" t="s">
        <v>16</v>
      </c>
      <c r="I471" s="229"/>
      <c r="J471" s="229"/>
      <c r="K471" s="54">
        <f t="shared" si="144"/>
        <v>0</v>
      </c>
      <c r="L471" s="54">
        <f t="shared" si="145"/>
        <v>0</v>
      </c>
      <c r="M471" s="55">
        <f t="shared" si="146"/>
        <v>0</v>
      </c>
      <c r="N471" s="4" t="e">
        <f t="shared" si="124"/>
        <v>#DIV/0!</v>
      </c>
    </row>
    <row r="472" spans="1:16" s="2" customFormat="1" ht="38.25">
      <c r="A472" s="17" t="s">
        <v>482</v>
      </c>
      <c r="B472" s="17" t="s">
        <v>12</v>
      </c>
      <c r="C472" s="17" t="s">
        <v>11</v>
      </c>
      <c r="D472" s="69">
        <v>10647</v>
      </c>
      <c r="E472" s="18" t="s">
        <v>598</v>
      </c>
      <c r="F472" s="19" t="s">
        <v>269</v>
      </c>
      <c r="G472" s="40">
        <v>1</v>
      </c>
      <c r="H472" s="49" t="s">
        <v>16</v>
      </c>
      <c r="I472" s="229"/>
      <c r="J472" s="229"/>
      <c r="K472" s="54">
        <f t="shared" si="144"/>
        <v>0</v>
      </c>
      <c r="L472" s="54">
        <f>TRUNC(J472*G472,2)</f>
        <v>0</v>
      </c>
      <c r="M472" s="55">
        <f t="shared" si="146"/>
        <v>0</v>
      </c>
      <c r="N472" s="4" t="e">
        <f t="shared" si="124"/>
        <v>#DIV/0!</v>
      </c>
    </row>
    <row r="473" spans="1:16" s="2" customFormat="1">
      <c r="A473" s="17" t="s">
        <v>483</v>
      </c>
      <c r="B473" s="17" t="s">
        <v>12</v>
      </c>
      <c r="C473" s="17" t="s">
        <v>14</v>
      </c>
      <c r="D473" s="69">
        <v>9729</v>
      </c>
      <c r="E473" s="18" t="s">
        <v>593</v>
      </c>
      <c r="F473" s="19" t="s">
        <v>438</v>
      </c>
      <c r="G473" s="40">
        <v>1</v>
      </c>
      <c r="H473" s="49" t="s">
        <v>16</v>
      </c>
      <c r="I473" s="229"/>
      <c r="J473" s="229"/>
      <c r="K473" s="54">
        <f t="shared" si="144"/>
        <v>0</v>
      </c>
      <c r="L473" s="54">
        <f t="shared" si="145"/>
        <v>0</v>
      </c>
      <c r="M473" s="55">
        <f t="shared" si="146"/>
        <v>0</v>
      </c>
      <c r="N473" s="4" t="e">
        <f t="shared" si="124"/>
        <v>#DIV/0!</v>
      </c>
    </row>
    <row r="474" spans="1:16" s="2" customFormat="1">
      <c r="A474" s="17" t="s">
        <v>484</v>
      </c>
      <c r="B474" s="17" t="s">
        <v>12</v>
      </c>
      <c r="C474" s="17" t="s">
        <v>13</v>
      </c>
      <c r="D474" s="69" t="s">
        <v>21</v>
      </c>
      <c r="E474" s="18" t="s">
        <v>593</v>
      </c>
      <c r="F474" s="19" t="s">
        <v>54</v>
      </c>
      <c r="G474" s="40">
        <v>2</v>
      </c>
      <c r="H474" s="49" t="s">
        <v>16</v>
      </c>
      <c r="I474" s="229"/>
      <c r="J474" s="229"/>
      <c r="K474" s="54">
        <f t="shared" si="144"/>
        <v>0</v>
      </c>
      <c r="L474" s="54">
        <f t="shared" si="145"/>
        <v>0</v>
      </c>
      <c r="M474" s="55">
        <f t="shared" si="146"/>
        <v>0</v>
      </c>
      <c r="N474" s="4" t="e">
        <f t="shared" si="124"/>
        <v>#DIV/0!</v>
      </c>
    </row>
    <row r="475" spans="1:16" s="2" customFormat="1" ht="13.5" thickBot="1">
      <c r="A475" s="27" t="s">
        <v>485</v>
      </c>
      <c r="B475" s="27" t="s">
        <v>12</v>
      </c>
      <c r="C475" s="27" t="s">
        <v>13</v>
      </c>
      <c r="D475" s="200">
        <v>91864</v>
      </c>
      <c r="E475" s="29" t="s">
        <v>593</v>
      </c>
      <c r="F475" s="30" t="s">
        <v>439</v>
      </c>
      <c r="G475" s="82">
        <v>30</v>
      </c>
      <c r="H475" s="79" t="s">
        <v>17</v>
      </c>
      <c r="I475" s="234"/>
      <c r="J475" s="234"/>
      <c r="K475" s="80">
        <f t="shared" si="144"/>
        <v>0</v>
      </c>
      <c r="L475" s="80">
        <f t="shared" si="145"/>
        <v>0</v>
      </c>
      <c r="M475" s="81">
        <f t="shared" si="146"/>
        <v>0</v>
      </c>
      <c r="N475" s="4" t="e">
        <f t="shared" si="124"/>
        <v>#DIV/0!</v>
      </c>
    </row>
    <row r="476" spans="1:16" s="2" customFormat="1" ht="21.75" customHeight="1" thickBot="1">
      <c r="A476" s="32"/>
      <c r="B476" s="32"/>
      <c r="C476" s="32"/>
      <c r="D476" s="201"/>
      <c r="E476" s="34"/>
      <c r="F476" s="35" t="s">
        <v>749</v>
      </c>
      <c r="G476" s="83"/>
      <c r="H476" s="41"/>
      <c r="I476" s="62"/>
      <c r="J476" s="62"/>
      <c r="K476" s="63"/>
      <c r="L476" s="63"/>
      <c r="M476" s="44">
        <f>$M$223+$M$227+$M$253+$M$453</f>
        <v>0</v>
      </c>
      <c r="N476" s="4"/>
    </row>
    <row r="477" spans="1:16" s="3" customFormat="1" ht="13.5" thickBot="1">
      <c r="A477" s="24" t="s">
        <v>475</v>
      </c>
      <c r="B477" s="25"/>
      <c r="C477" s="25"/>
      <c r="D477" s="36"/>
      <c r="E477" s="36"/>
      <c r="F477" s="25" t="s">
        <v>24</v>
      </c>
      <c r="G477" s="83"/>
      <c r="H477" s="41"/>
      <c r="I477" s="62"/>
      <c r="J477" s="62"/>
      <c r="K477" s="43">
        <f>K478+K542</f>
        <v>0</v>
      </c>
      <c r="L477" s="43">
        <f>L478+L542</f>
        <v>0</v>
      </c>
      <c r="M477" s="44"/>
      <c r="N477" s="84" t="e">
        <f t="shared" si="124"/>
        <v>#DIV/0!</v>
      </c>
      <c r="O477" s="2"/>
      <c r="P477" s="2"/>
    </row>
    <row r="478" spans="1:16" s="3" customFormat="1" ht="19.5" customHeight="1">
      <c r="A478" s="190" t="s">
        <v>570</v>
      </c>
      <c r="B478" s="21"/>
      <c r="C478" s="21"/>
      <c r="D478" s="22"/>
      <c r="E478" s="22"/>
      <c r="F478" s="21" t="s">
        <v>495</v>
      </c>
      <c r="G478" s="88"/>
      <c r="H478" s="45"/>
      <c r="I478" s="89"/>
      <c r="J478" s="89"/>
      <c r="K478" s="47">
        <f>K479+K499+K523+K535</f>
        <v>0</v>
      </c>
      <c r="L478" s="47">
        <f>L479+L499+L523+L535</f>
        <v>0</v>
      </c>
      <c r="M478" s="48">
        <f>M479+M499+M523+M535</f>
        <v>0</v>
      </c>
      <c r="N478" s="4" t="e">
        <f t="shared" si="124"/>
        <v>#DIV/0!</v>
      </c>
      <c r="O478" s="2"/>
      <c r="P478" s="2"/>
    </row>
    <row r="479" spans="1:16" s="3" customFormat="1">
      <c r="A479" s="15" t="s">
        <v>571</v>
      </c>
      <c r="B479" s="12"/>
      <c r="C479" s="12"/>
      <c r="D479" s="13"/>
      <c r="E479" s="13"/>
      <c r="F479" s="12" t="s">
        <v>132</v>
      </c>
      <c r="G479" s="40"/>
      <c r="H479" s="49"/>
      <c r="I479" s="53"/>
      <c r="J479" s="53"/>
      <c r="K479" s="85">
        <f>SUBTOTAL(9,K480:K498)</f>
        <v>0</v>
      </c>
      <c r="L479" s="85">
        <f>SUBTOTAL(9,L480:L498)</f>
        <v>0</v>
      </c>
      <c r="M479" s="86">
        <f>SUBTOTAL(9,M480:M498)</f>
        <v>0</v>
      </c>
      <c r="N479" s="4" t="e">
        <f t="shared" si="124"/>
        <v>#DIV/0!</v>
      </c>
      <c r="O479" s="2"/>
      <c r="P479" s="2"/>
    </row>
    <row r="480" spans="1:16" s="3" customFormat="1">
      <c r="A480" s="17" t="s">
        <v>471</v>
      </c>
      <c r="B480" s="16" t="s">
        <v>12</v>
      </c>
      <c r="C480" s="16" t="s">
        <v>13</v>
      </c>
      <c r="D480" s="18">
        <v>89402</v>
      </c>
      <c r="E480" s="18" t="s">
        <v>593</v>
      </c>
      <c r="F480" s="19" t="s">
        <v>133</v>
      </c>
      <c r="G480" s="40">
        <v>46</v>
      </c>
      <c r="H480" s="49" t="s">
        <v>17</v>
      </c>
      <c r="I480" s="229"/>
      <c r="J480" s="229"/>
      <c r="K480" s="78">
        <f t="shared" ref="K480:K498" si="147">TRUNC(I480*G480,2)</f>
        <v>0</v>
      </c>
      <c r="L480" s="54">
        <f>TRUNC(J480*G480,2)</f>
        <v>0</v>
      </c>
      <c r="M480" s="55">
        <f t="shared" ref="M480:M498" si="148">L480+K480</f>
        <v>0</v>
      </c>
      <c r="N480" s="4" t="e">
        <f t="shared" si="124"/>
        <v>#DIV/0!</v>
      </c>
      <c r="O480" s="2"/>
      <c r="P480" s="2"/>
    </row>
    <row r="481" spans="1:16" s="3" customFormat="1">
      <c r="A481" s="17" t="s">
        <v>472</v>
      </c>
      <c r="B481" s="16" t="s">
        <v>12</v>
      </c>
      <c r="C481" s="16" t="s">
        <v>13</v>
      </c>
      <c r="D481" s="18">
        <v>89357</v>
      </c>
      <c r="E481" s="18" t="s">
        <v>593</v>
      </c>
      <c r="F481" s="19" t="s">
        <v>134</v>
      </c>
      <c r="G481" s="40">
        <v>24</v>
      </c>
      <c r="H481" s="49" t="s">
        <v>17</v>
      </c>
      <c r="I481" s="229"/>
      <c r="J481" s="229"/>
      <c r="K481" s="78">
        <f t="shared" si="147"/>
        <v>0</v>
      </c>
      <c r="L481" s="54">
        <f>TRUNC(J481*G481,2)</f>
        <v>0</v>
      </c>
      <c r="M481" s="55">
        <f t="shared" si="148"/>
        <v>0</v>
      </c>
      <c r="N481" s="4" t="e">
        <f t="shared" si="124"/>
        <v>#DIV/0!</v>
      </c>
      <c r="O481" s="2"/>
      <c r="P481" s="2"/>
    </row>
    <row r="482" spans="1:16" s="3" customFormat="1">
      <c r="A482" s="17" t="s">
        <v>473</v>
      </c>
      <c r="B482" s="16" t="s">
        <v>12</v>
      </c>
      <c r="C482" s="16" t="s">
        <v>13</v>
      </c>
      <c r="D482" s="18">
        <v>89408</v>
      </c>
      <c r="E482" s="18" t="s">
        <v>593</v>
      </c>
      <c r="F482" s="19" t="s">
        <v>135</v>
      </c>
      <c r="G482" s="40">
        <v>27</v>
      </c>
      <c r="H482" s="49" t="s">
        <v>71</v>
      </c>
      <c r="I482" s="229"/>
      <c r="J482" s="229"/>
      <c r="K482" s="78">
        <f t="shared" si="147"/>
        <v>0</v>
      </c>
      <c r="L482" s="54">
        <f t="shared" ref="L482:L498" si="149">TRUNC(J482*G482,2)</f>
        <v>0</v>
      </c>
      <c r="M482" s="55">
        <f t="shared" si="148"/>
        <v>0</v>
      </c>
      <c r="N482" s="4" t="e">
        <f t="shared" si="124"/>
        <v>#DIV/0!</v>
      </c>
      <c r="O482" s="2"/>
      <c r="P482" s="2"/>
    </row>
    <row r="483" spans="1:16" s="2" customFormat="1">
      <c r="A483" s="17" t="s">
        <v>480</v>
      </c>
      <c r="B483" s="16" t="s">
        <v>12</v>
      </c>
      <c r="C483" s="16" t="s">
        <v>13</v>
      </c>
      <c r="D483" s="18">
        <v>89367</v>
      </c>
      <c r="E483" s="18" t="s">
        <v>593</v>
      </c>
      <c r="F483" s="19" t="s">
        <v>136</v>
      </c>
      <c r="G483" s="40">
        <v>14</v>
      </c>
      <c r="H483" s="49" t="s">
        <v>71</v>
      </c>
      <c r="I483" s="229"/>
      <c r="J483" s="229"/>
      <c r="K483" s="78">
        <f t="shared" si="147"/>
        <v>0</v>
      </c>
      <c r="L483" s="54">
        <f t="shared" si="149"/>
        <v>0</v>
      </c>
      <c r="M483" s="55">
        <f t="shared" si="148"/>
        <v>0</v>
      </c>
      <c r="N483" s="4" t="e">
        <f t="shared" si="124"/>
        <v>#DIV/0!</v>
      </c>
    </row>
    <row r="484" spans="1:16" s="3" customFormat="1">
      <c r="A484" s="17" t="s">
        <v>481</v>
      </c>
      <c r="B484" s="16" t="s">
        <v>12</v>
      </c>
      <c r="C484" s="16" t="s">
        <v>13</v>
      </c>
      <c r="D484" s="18">
        <v>89617</v>
      </c>
      <c r="E484" s="18" t="s">
        <v>593</v>
      </c>
      <c r="F484" s="19" t="s">
        <v>137</v>
      </c>
      <c r="G484" s="40">
        <v>15</v>
      </c>
      <c r="H484" s="49" t="s">
        <v>71</v>
      </c>
      <c r="I484" s="229"/>
      <c r="J484" s="229"/>
      <c r="K484" s="78">
        <f t="shared" si="147"/>
        <v>0</v>
      </c>
      <c r="L484" s="54">
        <f t="shared" si="149"/>
        <v>0</v>
      </c>
      <c r="M484" s="55">
        <f t="shared" si="148"/>
        <v>0</v>
      </c>
      <c r="N484" s="4" t="e">
        <f t="shared" si="124"/>
        <v>#DIV/0!</v>
      </c>
      <c r="O484" s="2"/>
      <c r="P484" s="2"/>
    </row>
    <row r="485" spans="1:16" s="3" customFormat="1">
      <c r="A485" s="17" t="s">
        <v>482</v>
      </c>
      <c r="B485" s="16" t="s">
        <v>12</v>
      </c>
      <c r="C485" s="16" t="s">
        <v>13</v>
      </c>
      <c r="D485" s="18">
        <v>89398</v>
      </c>
      <c r="E485" s="18" t="s">
        <v>593</v>
      </c>
      <c r="F485" s="19" t="s">
        <v>138</v>
      </c>
      <c r="G485" s="40">
        <v>2</v>
      </c>
      <c r="H485" s="49" t="s">
        <v>71</v>
      </c>
      <c r="I485" s="229"/>
      <c r="J485" s="229"/>
      <c r="K485" s="78">
        <f t="shared" si="147"/>
        <v>0</v>
      </c>
      <c r="L485" s="54">
        <f t="shared" si="149"/>
        <v>0</v>
      </c>
      <c r="M485" s="55">
        <f t="shared" si="148"/>
        <v>0</v>
      </c>
      <c r="N485" s="4" t="e">
        <f t="shared" si="124"/>
        <v>#DIV/0!</v>
      </c>
      <c r="O485" s="2"/>
      <c r="P485" s="2"/>
    </row>
    <row r="486" spans="1:16" s="3" customFormat="1">
      <c r="A486" s="17" t="s">
        <v>483</v>
      </c>
      <c r="B486" s="16" t="s">
        <v>12</v>
      </c>
      <c r="C486" s="16" t="s">
        <v>13</v>
      </c>
      <c r="D486" s="18">
        <v>89445</v>
      </c>
      <c r="E486" s="18" t="s">
        <v>593</v>
      </c>
      <c r="F486" s="19" t="s">
        <v>139</v>
      </c>
      <c r="G486" s="40">
        <v>6</v>
      </c>
      <c r="H486" s="49" t="s">
        <v>71</v>
      </c>
      <c r="I486" s="229"/>
      <c r="J486" s="229"/>
      <c r="K486" s="78">
        <f t="shared" si="147"/>
        <v>0</v>
      </c>
      <c r="L486" s="54">
        <f t="shared" si="149"/>
        <v>0</v>
      </c>
      <c r="M486" s="55">
        <f t="shared" si="148"/>
        <v>0</v>
      </c>
      <c r="N486" s="4" t="e">
        <f t="shared" si="124"/>
        <v>#DIV/0!</v>
      </c>
      <c r="O486" s="2"/>
      <c r="P486" s="2"/>
    </row>
    <row r="487" spans="1:16" s="2" customFormat="1">
      <c r="A487" s="17" t="s">
        <v>484</v>
      </c>
      <c r="B487" s="16" t="s">
        <v>12</v>
      </c>
      <c r="C487" s="16" t="s">
        <v>14</v>
      </c>
      <c r="D487" s="18">
        <v>1181</v>
      </c>
      <c r="E487" s="18" t="s">
        <v>593</v>
      </c>
      <c r="F487" s="19" t="s">
        <v>214</v>
      </c>
      <c r="G487" s="40">
        <v>3</v>
      </c>
      <c r="H487" s="49" t="s">
        <v>71</v>
      </c>
      <c r="I487" s="229"/>
      <c r="J487" s="229"/>
      <c r="K487" s="78">
        <f t="shared" si="147"/>
        <v>0</v>
      </c>
      <c r="L487" s="54">
        <f t="shared" si="149"/>
        <v>0</v>
      </c>
      <c r="M487" s="55">
        <f t="shared" si="148"/>
        <v>0</v>
      </c>
      <c r="N487" s="4" t="e">
        <f t="shared" si="124"/>
        <v>#DIV/0!</v>
      </c>
    </row>
    <row r="488" spans="1:16" s="3" customFormat="1" ht="25.5">
      <c r="A488" s="17" t="s">
        <v>485</v>
      </c>
      <c r="B488" s="16" t="s">
        <v>12</v>
      </c>
      <c r="C488" s="16" t="s">
        <v>13</v>
      </c>
      <c r="D488" s="18">
        <v>89357</v>
      </c>
      <c r="E488" s="18" t="s">
        <v>593</v>
      </c>
      <c r="F488" s="19" t="s">
        <v>140</v>
      </c>
      <c r="G488" s="40">
        <f>(G490+G492)*2</f>
        <v>22</v>
      </c>
      <c r="H488" s="49" t="s">
        <v>71</v>
      </c>
      <c r="I488" s="229"/>
      <c r="J488" s="229"/>
      <c r="K488" s="78">
        <f t="shared" si="147"/>
        <v>0</v>
      </c>
      <c r="L488" s="54">
        <f t="shared" si="149"/>
        <v>0</v>
      </c>
      <c r="M488" s="55">
        <f t="shared" si="148"/>
        <v>0</v>
      </c>
      <c r="N488" s="4" t="e">
        <f t="shared" si="124"/>
        <v>#DIV/0!</v>
      </c>
      <c r="O488" s="2"/>
      <c r="P488" s="2"/>
    </row>
    <row r="489" spans="1:16" s="2" customFormat="1">
      <c r="A489" s="17" t="s">
        <v>486</v>
      </c>
      <c r="B489" s="17" t="s">
        <v>12</v>
      </c>
      <c r="C489" s="16" t="s">
        <v>13</v>
      </c>
      <c r="D489" s="16" t="s">
        <v>260</v>
      </c>
      <c r="E489" s="18" t="s">
        <v>593</v>
      </c>
      <c r="F489" s="19" t="s">
        <v>249</v>
      </c>
      <c r="G489" s="40">
        <v>4</v>
      </c>
      <c r="H489" s="49" t="s">
        <v>71</v>
      </c>
      <c r="I489" s="229"/>
      <c r="J489" s="229"/>
      <c r="K489" s="78">
        <f t="shared" si="147"/>
        <v>0</v>
      </c>
      <c r="L489" s="54">
        <f t="shared" si="149"/>
        <v>0</v>
      </c>
      <c r="M489" s="55">
        <f t="shared" si="148"/>
        <v>0</v>
      </c>
      <c r="N489" s="4" t="e">
        <f t="shared" si="124"/>
        <v>#DIV/0!</v>
      </c>
    </row>
    <row r="490" spans="1:16" s="2" customFormat="1">
      <c r="A490" s="17" t="s">
        <v>487</v>
      </c>
      <c r="B490" s="16" t="s">
        <v>12</v>
      </c>
      <c r="C490" s="16" t="s">
        <v>13</v>
      </c>
      <c r="D490" s="16" t="s">
        <v>264</v>
      </c>
      <c r="E490" s="18" t="s">
        <v>593</v>
      </c>
      <c r="F490" s="19" t="s">
        <v>141</v>
      </c>
      <c r="G490" s="40">
        <v>8</v>
      </c>
      <c r="H490" s="49" t="s">
        <v>71</v>
      </c>
      <c r="I490" s="229"/>
      <c r="J490" s="229"/>
      <c r="K490" s="78">
        <f t="shared" si="147"/>
        <v>0</v>
      </c>
      <c r="L490" s="54">
        <f t="shared" si="149"/>
        <v>0</v>
      </c>
      <c r="M490" s="55">
        <f t="shared" si="148"/>
        <v>0</v>
      </c>
      <c r="N490" s="4" t="e">
        <f t="shared" si="124"/>
        <v>#DIV/0!</v>
      </c>
    </row>
    <row r="491" spans="1:16" s="3" customFormat="1" ht="25.5">
      <c r="A491" s="17" t="s">
        <v>488</v>
      </c>
      <c r="B491" s="16" t="s">
        <v>12</v>
      </c>
      <c r="C491" s="16" t="s">
        <v>13</v>
      </c>
      <c r="D491" s="18">
        <v>94792</v>
      </c>
      <c r="E491" s="18" t="s">
        <v>593</v>
      </c>
      <c r="F491" s="19" t="s">
        <v>215</v>
      </c>
      <c r="G491" s="40">
        <v>2</v>
      </c>
      <c r="H491" s="49" t="s">
        <v>71</v>
      </c>
      <c r="I491" s="229"/>
      <c r="J491" s="229"/>
      <c r="K491" s="78">
        <f t="shared" si="147"/>
        <v>0</v>
      </c>
      <c r="L491" s="54">
        <f t="shared" si="149"/>
        <v>0</v>
      </c>
      <c r="M491" s="55">
        <f t="shared" si="148"/>
        <v>0</v>
      </c>
      <c r="N491" s="4" t="e">
        <f t="shared" si="124"/>
        <v>#DIV/0!</v>
      </c>
      <c r="O491" s="2"/>
      <c r="P491" s="2"/>
    </row>
    <row r="492" spans="1:16" s="3" customFormat="1">
      <c r="A492" s="17" t="s">
        <v>489</v>
      </c>
      <c r="B492" s="16" t="s">
        <v>12</v>
      </c>
      <c r="C492" s="16" t="s">
        <v>13</v>
      </c>
      <c r="D492" s="18">
        <v>89985</v>
      </c>
      <c r="E492" s="18" t="s">
        <v>593</v>
      </c>
      <c r="F492" s="19" t="s">
        <v>142</v>
      </c>
      <c r="G492" s="40">
        <v>3</v>
      </c>
      <c r="H492" s="49" t="s">
        <v>71</v>
      </c>
      <c r="I492" s="229"/>
      <c r="J492" s="229"/>
      <c r="K492" s="78">
        <f t="shared" si="147"/>
        <v>0</v>
      </c>
      <c r="L492" s="54">
        <f t="shared" si="149"/>
        <v>0</v>
      </c>
      <c r="M492" s="55">
        <f t="shared" si="148"/>
        <v>0</v>
      </c>
      <c r="N492" s="4" t="e">
        <f t="shared" si="124"/>
        <v>#DIV/0!</v>
      </c>
      <c r="O492" s="2"/>
      <c r="P492" s="2"/>
    </row>
    <row r="493" spans="1:16" s="3" customFormat="1">
      <c r="A493" s="17" t="s">
        <v>490</v>
      </c>
      <c r="B493" s="16" t="s">
        <v>12</v>
      </c>
      <c r="C493" s="16" t="s">
        <v>13</v>
      </c>
      <c r="D493" s="18">
        <v>89590</v>
      </c>
      <c r="E493" s="18" t="s">
        <v>593</v>
      </c>
      <c r="F493" s="19" t="s">
        <v>91</v>
      </c>
      <c r="G493" s="40">
        <v>3</v>
      </c>
      <c r="H493" s="49" t="s">
        <v>71</v>
      </c>
      <c r="I493" s="229"/>
      <c r="J493" s="229"/>
      <c r="K493" s="78">
        <f t="shared" si="147"/>
        <v>0</v>
      </c>
      <c r="L493" s="54">
        <f t="shared" si="149"/>
        <v>0</v>
      </c>
      <c r="M493" s="55">
        <f t="shared" si="148"/>
        <v>0</v>
      </c>
      <c r="N493" s="4" t="e">
        <f t="shared" si="124"/>
        <v>#DIV/0!</v>
      </c>
      <c r="O493" s="2"/>
      <c r="P493" s="2"/>
    </row>
    <row r="494" spans="1:16" s="3" customFormat="1" ht="25.5">
      <c r="A494" s="17" t="s">
        <v>491</v>
      </c>
      <c r="B494" s="16" t="s">
        <v>12</v>
      </c>
      <c r="C494" s="16" t="s">
        <v>13</v>
      </c>
      <c r="D494" s="18">
        <v>89461</v>
      </c>
      <c r="E494" s="18" t="s">
        <v>593</v>
      </c>
      <c r="F494" s="19" t="s">
        <v>143</v>
      </c>
      <c r="G494" s="40">
        <v>26</v>
      </c>
      <c r="H494" s="49" t="s">
        <v>71</v>
      </c>
      <c r="I494" s="229"/>
      <c r="J494" s="229"/>
      <c r="K494" s="78">
        <f t="shared" si="147"/>
        <v>0</v>
      </c>
      <c r="L494" s="54">
        <f t="shared" si="149"/>
        <v>0</v>
      </c>
      <c r="M494" s="55">
        <f t="shared" si="148"/>
        <v>0</v>
      </c>
      <c r="N494" s="4" t="e">
        <f t="shared" si="124"/>
        <v>#DIV/0!</v>
      </c>
      <c r="O494" s="2"/>
      <c r="P494" s="2"/>
    </row>
    <row r="495" spans="1:16" s="3" customFormat="1" ht="25.5">
      <c r="A495" s="17" t="s">
        <v>492</v>
      </c>
      <c r="B495" s="16" t="s">
        <v>12</v>
      </c>
      <c r="C495" s="16" t="s">
        <v>13</v>
      </c>
      <c r="D495" s="18">
        <v>89441</v>
      </c>
      <c r="E495" s="18" t="s">
        <v>593</v>
      </c>
      <c r="F495" s="19" t="s">
        <v>216</v>
      </c>
      <c r="G495" s="40">
        <v>9</v>
      </c>
      <c r="H495" s="49" t="s">
        <v>71</v>
      </c>
      <c r="I495" s="229"/>
      <c r="J495" s="229"/>
      <c r="K495" s="78">
        <f t="shared" si="147"/>
        <v>0</v>
      </c>
      <c r="L495" s="54">
        <f t="shared" si="149"/>
        <v>0</v>
      </c>
      <c r="M495" s="55">
        <f t="shared" si="148"/>
        <v>0</v>
      </c>
      <c r="N495" s="4" t="e">
        <f t="shared" si="124"/>
        <v>#DIV/0!</v>
      </c>
      <c r="O495" s="2"/>
      <c r="P495" s="2"/>
    </row>
    <row r="496" spans="1:16" s="2" customFormat="1">
      <c r="A496" s="17" t="s">
        <v>493</v>
      </c>
      <c r="B496" s="16" t="s">
        <v>12</v>
      </c>
      <c r="C496" s="16" t="s">
        <v>14</v>
      </c>
      <c r="D496" s="18">
        <v>3712</v>
      </c>
      <c r="E496" s="18" t="s">
        <v>593</v>
      </c>
      <c r="F496" s="19" t="s">
        <v>339</v>
      </c>
      <c r="G496" s="40">
        <v>4</v>
      </c>
      <c r="H496" s="49" t="s">
        <v>71</v>
      </c>
      <c r="I496" s="229"/>
      <c r="J496" s="229"/>
      <c r="K496" s="78">
        <f t="shared" si="147"/>
        <v>0</v>
      </c>
      <c r="L496" s="54">
        <f t="shared" si="149"/>
        <v>0</v>
      </c>
      <c r="M496" s="55">
        <f t="shared" si="148"/>
        <v>0</v>
      </c>
      <c r="N496" s="4" t="e">
        <f t="shared" si="124"/>
        <v>#DIV/0!</v>
      </c>
    </row>
    <row r="497" spans="1:16" s="3" customFormat="1">
      <c r="A497" s="17" t="s">
        <v>494</v>
      </c>
      <c r="B497" s="16" t="s">
        <v>12</v>
      </c>
      <c r="C497" s="16" t="s">
        <v>13</v>
      </c>
      <c r="D497" s="18">
        <v>89630</v>
      </c>
      <c r="E497" s="18" t="s">
        <v>593</v>
      </c>
      <c r="F497" s="19" t="s">
        <v>463</v>
      </c>
      <c r="G497" s="40">
        <v>3</v>
      </c>
      <c r="H497" s="49" t="s">
        <v>16</v>
      </c>
      <c r="I497" s="229"/>
      <c r="J497" s="229"/>
      <c r="K497" s="78">
        <f t="shared" si="147"/>
        <v>0</v>
      </c>
      <c r="L497" s="54">
        <f t="shared" si="149"/>
        <v>0</v>
      </c>
      <c r="M497" s="55">
        <f t="shared" si="148"/>
        <v>0</v>
      </c>
      <c r="N497" s="4" t="e">
        <f t="shared" si="124"/>
        <v>#DIV/0!</v>
      </c>
      <c r="O497" s="2"/>
      <c r="P497" s="2"/>
    </row>
    <row r="498" spans="1:16" s="3" customFormat="1">
      <c r="A498" s="17" t="s">
        <v>519</v>
      </c>
      <c r="B498" s="16" t="s">
        <v>12</v>
      </c>
      <c r="C498" s="16" t="s">
        <v>13</v>
      </c>
      <c r="D498" s="18">
        <v>89579</v>
      </c>
      <c r="E498" s="18" t="s">
        <v>593</v>
      </c>
      <c r="F498" s="19" t="s">
        <v>464</v>
      </c>
      <c r="G498" s="40">
        <v>1</v>
      </c>
      <c r="H498" s="49" t="s">
        <v>16</v>
      </c>
      <c r="I498" s="229"/>
      <c r="J498" s="229"/>
      <c r="K498" s="78">
        <f t="shared" si="147"/>
        <v>0</v>
      </c>
      <c r="L498" s="54">
        <f t="shared" si="149"/>
        <v>0</v>
      </c>
      <c r="M498" s="55">
        <f t="shared" si="148"/>
        <v>0</v>
      </c>
      <c r="N498" s="4" t="e">
        <f t="shared" si="124"/>
        <v>#DIV/0!</v>
      </c>
      <c r="O498" s="2"/>
      <c r="P498" s="2"/>
    </row>
    <row r="499" spans="1:16" s="2" customFormat="1">
      <c r="A499" s="15" t="s">
        <v>572</v>
      </c>
      <c r="B499" s="12"/>
      <c r="C499" s="12"/>
      <c r="D499" s="13"/>
      <c r="E499" s="13"/>
      <c r="F499" s="12" t="s">
        <v>144</v>
      </c>
      <c r="G499" s="40"/>
      <c r="H499" s="49"/>
      <c r="I499" s="53"/>
      <c r="J499" s="53"/>
      <c r="K499" s="85">
        <f>SUBTOTAL(9,K500:K522)</f>
        <v>0</v>
      </c>
      <c r="L499" s="85">
        <f>SUBTOTAL(9,L500:L522)</f>
        <v>0</v>
      </c>
      <c r="M499" s="86">
        <f>SUBTOTAL(9,M500:M522)</f>
        <v>0</v>
      </c>
      <c r="N499" s="4" t="e">
        <f t="shared" si="124"/>
        <v>#DIV/0!</v>
      </c>
    </row>
    <row r="500" spans="1:16" s="3" customFormat="1">
      <c r="A500" s="17" t="s">
        <v>471</v>
      </c>
      <c r="B500" s="16" t="s">
        <v>12</v>
      </c>
      <c r="C500" s="16" t="s">
        <v>13</v>
      </c>
      <c r="D500" s="18">
        <v>89711</v>
      </c>
      <c r="E500" s="18" t="s">
        <v>593</v>
      </c>
      <c r="F500" s="19" t="s">
        <v>145</v>
      </c>
      <c r="G500" s="40">
        <v>20</v>
      </c>
      <c r="H500" s="49" t="s">
        <v>17</v>
      </c>
      <c r="I500" s="229"/>
      <c r="J500" s="229"/>
      <c r="K500" s="78">
        <f t="shared" ref="K500:K522" si="150">TRUNC(I500*G500,2)</f>
        <v>0</v>
      </c>
      <c r="L500" s="54">
        <f t="shared" ref="L500:L520" si="151">TRUNC(J500*G500,2)</f>
        <v>0</v>
      </c>
      <c r="M500" s="55">
        <f t="shared" ref="M500:M522" si="152">L500+K500</f>
        <v>0</v>
      </c>
      <c r="N500" s="4" t="e">
        <f t="shared" ref="N500:N563" si="153">M500/$M$647*100</f>
        <v>#DIV/0!</v>
      </c>
      <c r="O500" s="2"/>
      <c r="P500" s="2"/>
    </row>
    <row r="501" spans="1:16" s="3" customFormat="1">
      <c r="A501" s="17" t="s">
        <v>472</v>
      </c>
      <c r="B501" s="16" t="s">
        <v>12</v>
      </c>
      <c r="C501" s="16" t="s">
        <v>13</v>
      </c>
      <c r="D501" s="18">
        <v>89712</v>
      </c>
      <c r="E501" s="18" t="s">
        <v>593</v>
      </c>
      <c r="F501" s="19" t="s">
        <v>146</v>
      </c>
      <c r="G501" s="40">
        <v>18</v>
      </c>
      <c r="H501" s="49" t="s">
        <v>17</v>
      </c>
      <c r="I501" s="229"/>
      <c r="J501" s="229"/>
      <c r="K501" s="78">
        <f t="shared" si="150"/>
        <v>0</v>
      </c>
      <c r="L501" s="54">
        <f t="shared" si="151"/>
        <v>0</v>
      </c>
      <c r="M501" s="55">
        <f t="shared" si="152"/>
        <v>0</v>
      </c>
      <c r="N501" s="4" t="e">
        <f t="shared" si="153"/>
        <v>#DIV/0!</v>
      </c>
      <c r="O501" s="2"/>
      <c r="P501" s="2"/>
    </row>
    <row r="502" spans="1:16" s="3" customFormat="1">
      <c r="A502" s="17" t="s">
        <v>473</v>
      </c>
      <c r="B502" s="16" t="s">
        <v>12</v>
      </c>
      <c r="C502" s="16" t="s">
        <v>13</v>
      </c>
      <c r="D502" s="18">
        <v>89713</v>
      </c>
      <c r="E502" s="18" t="s">
        <v>593</v>
      </c>
      <c r="F502" s="19" t="s">
        <v>147</v>
      </c>
      <c r="G502" s="40">
        <v>24</v>
      </c>
      <c r="H502" s="49" t="s">
        <v>17</v>
      </c>
      <c r="I502" s="229"/>
      <c r="J502" s="229"/>
      <c r="K502" s="78">
        <f t="shared" si="150"/>
        <v>0</v>
      </c>
      <c r="L502" s="54">
        <f t="shared" si="151"/>
        <v>0</v>
      </c>
      <c r="M502" s="55">
        <f t="shared" si="152"/>
        <v>0</v>
      </c>
      <c r="N502" s="4" t="e">
        <f t="shared" si="153"/>
        <v>#DIV/0!</v>
      </c>
      <c r="O502" s="2"/>
      <c r="P502" s="2"/>
    </row>
    <row r="503" spans="1:16" s="3" customFormat="1">
      <c r="A503" s="17" t="s">
        <v>480</v>
      </c>
      <c r="B503" s="16" t="s">
        <v>12</v>
      </c>
      <c r="C503" s="16" t="s">
        <v>13</v>
      </c>
      <c r="D503" s="18">
        <v>89714</v>
      </c>
      <c r="E503" s="18" t="s">
        <v>593</v>
      </c>
      <c r="F503" s="19" t="s">
        <v>148</v>
      </c>
      <c r="G503" s="40">
        <v>22</v>
      </c>
      <c r="H503" s="49" t="s">
        <v>17</v>
      </c>
      <c r="I503" s="229"/>
      <c r="J503" s="229"/>
      <c r="K503" s="78">
        <f t="shared" si="150"/>
        <v>0</v>
      </c>
      <c r="L503" s="54">
        <f t="shared" si="151"/>
        <v>0</v>
      </c>
      <c r="M503" s="55">
        <f t="shared" si="152"/>
        <v>0</v>
      </c>
      <c r="N503" s="4" t="e">
        <f t="shared" si="153"/>
        <v>#DIV/0!</v>
      </c>
      <c r="O503" s="2"/>
      <c r="P503" s="2"/>
    </row>
    <row r="504" spans="1:16" s="3" customFormat="1" ht="25.5">
      <c r="A504" s="17" t="s">
        <v>481</v>
      </c>
      <c r="B504" s="16" t="s">
        <v>12</v>
      </c>
      <c r="C504" s="16" t="s">
        <v>13</v>
      </c>
      <c r="D504" s="18">
        <v>89724</v>
      </c>
      <c r="E504" s="18" t="s">
        <v>593</v>
      </c>
      <c r="F504" s="19" t="s">
        <v>149</v>
      </c>
      <c r="G504" s="40">
        <v>25</v>
      </c>
      <c r="H504" s="49" t="s">
        <v>71</v>
      </c>
      <c r="I504" s="229"/>
      <c r="J504" s="229"/>
      <c r="K504" s="78">
        <f t="shared" si="150"/>
        <v>0</v>
      </c>
      <c r="L504" s="54">
        <f t="shared" si="151"/>
        <v>0</v>
      </c>
      <c r="M504" s="55">
        <f t="shared" si="152"/>
        <v>0</v>
      </c>
      <c r="N504" s="4" t="e">
        <f t="shared" si="153"/>
        <v>#DIV/0!</v>
      </c>
      <c r="O504" s="2"/>
      <c r="P504" s="2"/>
    </row>
    <row r="505" spans="1:16" s="3" customFormat="1" ht="25.5">
      <c r="A505" s="17" t="s">
        <v>482</v>
      </c>
      <c r="B505" s="16" t="s">
        <v>12</v>
      </c>
      <c r="C505" s="16" t="s">
        <v>13</v>
      </c>
      <c r="D505" s="18">
        <v>89731</v>
      </c>
      <c r="E505" s="18" t="s">
        <v>593</v>
      </c>
      <c r="F505" s="19" t="s">
        <v>150</v>
      </c>
      <c r="G505" s="40">
        <v>18</v>
      </c>
      <c r="H505" s="49" t="s">
        <v>71</v>
      </c>
      <c r="I505" s="229"/>
      <c r="J505" s="229"/>
      <c r="K505" s="78">
        <f t="shared" si="150"/>
        <v>0</v>
      </c>
      <c r="L505" s="54">
        <f t="shared" si="151"/>
        <v>0</v>
      </c>
      <c r="M505" s="55">
        <f t="shared" si="152"/>
        <v>0</v>
      </c>
      <c r="N505" s="4" t="e">
        <f t="shared" si="153"/>
        <v>#DIV/0!</v>
      </c>
      <c r="O505" s="2"/>
      <c r="P505" s="2"/>
    </row>
    <row r="506" spans="1:16" s="3" customFormat="1" ht="25.5">
      <c r="A506" s="17" t="s">
        <v>483</v>
      </c>
      <c r="B506" s="16" t="s">
        <v>12</v>
      </c>
      <c r="C506" s="16" t="s">
        <v>13</v>
      </c>
      <c r="D506" s="18">
        <v>89744</v>
      </c>
      <c r="E506" s="18" t="s">
        <v>593</v>
      </c>
      <c r="F506" s="19" t="s">
        <v>151</v>
      </c>
      <c r="G506" s="40">
        <v>26</v>
      </c>
      <c r="H506" s="49" t="s">
        <v>71</v>
      </c>
      <c r="I506" s="229"/>
      <c r="J506" s="229"/>
      <c r="K506" s="78">
        <f t="shared" si="150"/>
        <v>0</v>
      </c>
      <c r="L506" s="54">
        <f t="shared" si="151"/>
        <v>0</v>
      </c>
      <c r="M506" s="55">
        <f t="shared" si="152"/>
        <v>0</v>
      </c>
      <c r="N506" s="4" t="e">
        <f t="shared" si="153"/>
        <v>#DIV/0!</v>
      </c>
      <c r="O506" s="2"/>
      <c r="P506" s="2"/>
    </row>
    <row r="507" spans="1:16" s="3" customFormat="1" ht="25.5">
      <c r="A507" s="17" t="s">
        <v>484</v>
      </c>
      <c r="B507" s="16" t="s">
        <v>12</v>
      </c>
      <c r="C507" s="16" t="s">
        <v>13</v>
      </c>
      <c r="D507" s="18">
        <v>89726</v>
      </c>
      <c r="E507" s="18" t="s">
        <v>593</v>
      </c>
      <c r="F507" s="19" t="s">
        <v>152</v>
      </c>
      <c r="G507" s="40">
        <v>15</v>
      </c>
      <c r="H507" s="49" t="s">
        <v>71</v>
      </c>
      <c r="I507" s="229"/>
      <c r="J507" s="229"/>
      <c r="K507" s="78">
        <f t="shared" si="150"/>
        <v>0</v>
      </c>
      <c r="L507" s="54">
        <f t="shared" si="151"/>
        <v>0</v>
      </c>
      <c r="M507" s="55">
        <f t="shared" si="152"/>
        <v>0</v>
      </c>
      <c r="N507" s="4" t="e">
        <f t="shared" si="153"/>
        <v>#DIV/0!</v>
      </c>
      <c r="O507" s="2"/>
      <c r="P507" s="2"/>
    </row>
    <row r="508" spans="1:16" s="3" customFormat="1" ht="25.5">
      <c r="A508" s="17" t="s">
        <v>485</v>
      </c>
      <c r="B508" s="16" t="s">
        <v>12</v>
      </c>
      <c r="C508" s="16" t="s">
        <v>13</v>
      </c>
      <c r="D508" s="18">
        <v>89732</v>
      </c>
      <c r="E508" s="18" t="s">
        <v>593</v>
      </c>
      <c r="F508" s="19" t="s">
        <v>153</v>
      </c>
      <c r="G508" s="40">
        <v>14</v>
      </c>
      <c r="H508" s="49" t="s">
        <v>71</v>
      </c>
      <c r="I508" s="229"/>
      <c r="J508" s="229"/>
      <c r="K508" s="78">
        <f t="shared" si="150"/>
        <v>0</v>
      </c>
      <c r="L508" s="54">
        <f t="shared" si="151"/>
        <v>0</v>
      </c>
      <c r="M508" s="55">
        <f t="shared" si="152"/>
        <v>0</v>
      </c>
      <c r="N508" s="4" t="e">
        <f t="shared" si="153"/>
        <v>#DIV/0!</v>
      </c>
      <c r="O508" s="2"/>
      <c r="P508" s="2"/>
    </row>
    <row r="509" spans="1:16" s="2" customFormat="1" ht="25.5">
      <c r="A509" s="17" t="s">
        <v>486</v>
      </c>
      <c r="B509" s="16" t="s">
        <v>12</v>
      </c>
      <c r="C509" s="16" t="s">
        <v>13</v>
      </c>
      <c r="D509" s="18">
        <v>89739</v>
      </c>
      <c r="E509" s="18" t="s">
        <v>593</v>
      </c>
      <c r="F509" s="19" t="s">
        <v>154</v>
      </c>
      <c r="G509" s="40">
        <v>2</v>
      </c>
      <c r="H509" s="49" t="s">
        <v>71</v>
      </c>
      <c r="I509" s="229"/>
      <c r="J509" s="229"/>
      <c r="K509" s="78">
        <f t="shared" si="150"/>
        <v>0</v>
      </c>
      <c r="L509" s="54">
        <f t="shared" si="151"/>
        <v>0</v>
      </c>
      <c r="M509" s="55">
        <f t="shared" si="152"/>
        <v>0</v>
      </c>
      <c r="N509" s="4" t="e">
        <f t="shared" si="153"/>
        <v>#DIV/0!</v>
      </c>
    </row>
    <row r="510" spans="1:16" s="2" customFormat="1" ht="25.5">
      <c r="A510" s="17" t="s">
        <v>487</v>
      </c>
      <c r="B510" s="16" t="s">
        <v>12</v>
      </c>
      <c r="C510" s="16" t="s">
        <v>13</v>
      </c>
      <c r="D510" s="18">
        <v>89746</v>
      </c>
      <c r="E510" s="18" t="s">
        <v>593</v>
      </c>
      <c r="F510" s="19" t="s">
        <v>155</v>
      </c>
      <c r="G510" s="40">
        <v>3</v>
      </c>
      <c r="H510" s="49" t="s">
        <v>71</v>
      </c>
      <c r="I510" s="229"/>
      <c r="J510" s="229"/>
      <c r="K510" s="78">
        <f t="shared" si="150"/>
        <v>0</v>
      </c>
      <c r="L510" s="54">
        <f t="shared" si="151"/>
        <v>0</v>
      </c>
      <c r="M510" s="55">
        <f t="shared" si="152"/>
        <v>0</v>
      </c>
      <c r="N510" s="4" t="e">
        <f t="shared" si="153"/>
        <v>#DIV/0!</v>
      </c>
    </row>
    <row r="511" spans="1:16" s="2" customFormat="1">
      <c r="A511" s="17" t="s">
        <v>488</v>
      </c>
      <c r="B511" s="16" t="s">
        <v>12</v>
      </c>
      <c r="C511" s="16" t="s">
        <v>14</v>
      </c>
      <c r="D511" s="18">
        <v>1564</v>
      </c>
      <c r="E511" s="18" t="s">
        <v>593</v>
      </c>
      <c r="F511" s="19" t="s">
        <v>25</v>
      </c>
      <c r="G511" s="40">
        <v>3</v>
      </c>
      <c r="H511" s="49" t="s">
        <v>16</v>
      </c>
      <c r="I511" s="229"/>
      <c r="J511" s="229"/>
      <c r="K511" s="78">
        <f t="shared" si="150"/>
        <v>0</v>
      </c>
      <c r="L511" s="54">
        <f t="shared" si="151"/>
        <v>0</v>
      </c>
      <c r="M511" s="55">
        <f t="shared" si="152"/>
        <v>0</v>
      </c>
      <c r="N511" s="4" t="e">
        <f t="shared" si="153"/>
        <v>#DIV/0!</v>
      </c>
    </row>
    <row r="512" spans="1:16" s="2" customFormat="1">
      <c r="A512" s="17" t="s">
        <v>489</v>
      </c>
      <c r="B512" s="16" t="s">
        <v>12</v>
      </c>
      <c r="C512" s="16" t="s">
        <v>14</v>
      </c>
      <c r="D512" s="18">
        <v>1563</v>
      </c>
      <c r="E512" s="18" t="s">
        <v>593</v>
      </c>
      <c r="F512" s="19" t="s">
        <v>27</v>
      </c>
      <c r="G512" s="40">
        <v>4</v>
      </c>
      <c r="H512" s="49" t="s">
        <v>16</v>
      </c>
      <c r="I512" s="229"/>
      <c r="J512" s="229"/>
      <c r="K512" s="78">
        <f t="shared" si="150"/>
        <v>0</v>
      </c>
      <c r="L512" s="54">
        <f t="shared" si="151"/>
        <v>0</v>
      </c>
      <c r="M512" s="55">
        <f t="shared" si="152"/>
        <v>0</v>
      </c>
      <c r="N512" s="4" t="e">
        <f t="shared" si="153"/>
        <v>#DIV/0!</v>
      </c>
    </row>
    <row r="513" spans="1:16" s="2" customFormat="1">
      <c r="A513" s="17" t="s">
        <v>490</v>
      </c>
      <c r="B513" s="16" t="s">
        <v>12</v>
      </c>
      <c r="C513" s="16" t="s">
        <v>14</v>
      </c>
      <c r="D513" s="18">
        <v>1560</v>
      </c>
      <c r="E513" s="18" t="s">
        <v>593</v>
      </c>
      <c r="F513" s="19" t="s">
        <v>26</v>
      </c>
      <c r="G513" s="40">
        <v>4</v>
      </c>
      <c r="H513" s="49" t="s">
        <v>16</v>
      </c>
      <c r="I513" s="229"/>
      <c r="J513" s="229"/>
      <c r="K513" s="78">
        <f t="shared" si="150"/>
        <v>0</v>
      </c>
      <c r="L513" s="54">
        <f t="shared" si="151"/>
        <v>0</v>
      </c>
      <c r="M513" s="55">
        <f t="shared" si="152"/>
        <v>0</v>
      </c>
      <c r="N513" s="4" t="e">
        <f t="shared" si="153"/>
        <v>#DIV/0!</v>
      </c>
    </row>
    <row r="514" spans="1:16" s="2" customFormat="1" ht="25.5">
      <c r="A514" s="17" t="s">
        <v>491</v>
      </c>
      <c r="B514" s="16" t="s">
        <v>12</v>
      </c>
      <c r="C514" s="16" t="s">
        <v>14</v>
      </c>
      <c r="D514" s="18">
        <v>9365</v>
      </c>
      <c r="E514" s="18" t="s">
        <v>593</v>
      </c>
      <c r="F514" s="19" t="s">
        <v>217</v>
      </c>
      <c r="G514" s="40">
        <v>4</v>
      </c>
      <c r="H514" s="49" t="s">
        <v>71</v>
      </c>
      <c r="I514" s="229"/>
      <c r="J514" s="229"/>
      <c r="K514" s="78">
        <f t="shared" si="150"/>
        <v>0</v>
      </c>
      <c r="L514" s="54">
        <f t="shared" si="151"/>
        <v>0</v>
      </c>
      <c r="M514" s="55">
        <f t="shared" si="152"/>
        <v>0</v>
      </c>
      <c r="N514" s="4" t="e">
        <f t="shared" si="153"/>
        <v>#DIV/0!</v>
      </c>
    </row>
    <row r="515" spans="1:16" s="2" customFormat="1" ht="25.5">
      <c r="A515" s="17" t="s">
        <v>492</v>
      </c>
      <c r="B515" s="16" t="s">
        <v>12</v>
      </c>
      <c r="C515" s="16" t="s">
        <v>14</v>
      </c>
      <c r="D515" s="18">
        <v>4280</v>
      </c>
      <c r="E515" s="18" t="s">
        <v>593</v>
      </c>
      <c r="F515" s="19" t="s">
        <v>156</v>
      </c>
      <c r="G515" s="40">
        <v>2</v>
      </c>
      <c r="H515" s="49" t="s">
        <v>71</v>
      </c>
      <c r="I515" s="229"/>
      <c r="J515" s="229"/>
      <c r="K515" s="78">
        <f t="shared" si="150"/>
        <v>0</v>
      </c>
      <c r="L515" s="54">
        <f t="shared" si="151"/>
        <v>0</v>
      </c>
      <c r="M515" s="55">
        <f t="shared" si="152"/>
        <v>0</v>
      </c>
      <c r="N515" s="4" t="e">
        <f t="shared" si="153"/>
        <v>#DIV/0!</v>
      </c>
    </row>
    <row r="516" spans="1:16" s="3" customFormat="1">
      <c r="A516" s="17" t="s">
        <v>493</v>
      </c>
      <c r="B516" s="16" t="s">
        <v>12</v>
      </c>
      <c r="C516" s="16" t="s">
        <v>14</v>
      </c>
      <c r="D516" s="18">
        <v>1597</v>
      </c>
      <c r="E516" s="18" t="s">
        <v>593</v>
      </c>
      <c r="F516" s="19" t="s">
        <v>30</v>
      </c>
      <c r="G516" s="40">
        <v>4</v>
      </c>
      <c r="H516" s="49" t="s">
        <v>16</v>
      </c>
      <c r="I516" s="229"/>
      <c r="J516" s="229"/>
      <c r="K516" s="78">
        <f t="shared" si="150"/>
        <v>0</v>
      </c>
      <c r="L516" s="54">
        <f t="shared" si="151"/>
        <v>0</v>
      </c>
      <c r="M516" s="55">
        <f t="shared" si="152"/>
        <v>0</v>
      </c>
      <c r="N516" s="4" t="e">
        <f t="shared" si="153"/>
        <v>#DIV/0!</v>
      </c>
      <c r="O516" s="2"/>
      <c r="P516" s="2"/>
    </row>
    <row r="517" spans="1:16" s="2" customFormat="1">
      <c r="A517" s="17" t="s">
        <v>494</v>
      </c>
      <c r="B517" s="16" t="s">
        <v>12</v>
      </c>
      <c r="C517" s="16" t="s">
        <v>14</v>
      </c>
      <c r="D517" s="18">
        <v>7093</v>
      </c>
      <c r="E517" s="18" t="s">
        <v>593</v>
      </c>
      <c r="F517" s="19" t="s">
        <v>157</v>
      </c>
      <c r="G517" s="40">
        <v>1</v>
      </c>
      <c r="H517" s="49" t="s">
        <v>16</v>
      </c>
      <c r="I517" s="229"/>
      <c r="J517" s="229"/>
      <c r="K517" s="78">
        <f t="shared" si="150"/>
        <v>0</v>
      </c>
      <c r="L517" s="54">
        <f t="shared" si="151"/>
        <v>0</v>
      </c>
      <c r="M517" s="55">
        <f t="shared" si="152"/>
        <v>0</v>
      </c>
      <c r="N517" s="4" t="e">
        <f t="shared" si="153"/>
        <v>#DIV/0!</v>
      </c>
    </row>
    <row r="518" spans="1:16" s="2" customFormat="1" ht="25.5">
      <c r="A518" s="17" t="s">
        <v>519</v>
      </c>
      <c r="B518" s="16" t="s">
        <v>12</v>
      </c>
      <c r="C518" s="16" t="s">
        <v>13</v>
      </c>
      <c r="D518" s="18">
        <v>89825</v>
      </c>
      <c r="E518" s="18" t="s">
        <v>593</v>
      </c>
      <c r="F518" s="19" t="s">
        <v>218</v>
      </c>
      <c r="G518" s="40">
        <v>11</v>
      </c>
      <c r="H518" s="49" t="s">
        <v>71</v>
      </c>
      <c r="I518" s="229"/>
      <c r="J518" s="229"/>
      <c r="K518" s="78">
        <f t="shared" si="150"/>
        <v>0</v>
      </c>
      <c r="L518" s="54">
        <f t="shared" si="151"/>
        <v>0</v>
      </c>
      <c r="M518" s="55">
        <f t="shared" si="152"/>
        <v>0</v>
      </c>
      <c r="N518" s="4" t="e">
        <f t="shared" si="153"/>
        <v>#DIV/0!</v>
      </c>
    </row>
    <row r="519" spans="1:16" s="3" customFormat="1" ht="25.5">
      <c r="A519" s="17" t="s">
        <v>520</v>
      </c>
      <c r="B519" s="16" t="s">
        <v>12</v>
      </c>
      <c r="C519" s="16" t="s">
        <v>11</v>
      </c>
      <c r="D519" s="18">
        <v>8000012</v>
      </c>
      <c r="E519" s="18" t="s">
        <v>593</v>
      </c>
      <c r="F519" s="19" t="s">
        <v>158</v>
      </c>
      <c r="G519" s="40">
        <v>4</v>
      </c>
      <c r="H519" s="49" t="s">
        <v>71</v>
      </c>
      <c r="I519" s="229"/>
      <c r="J519" s="229"/>
      <c r="K519" s="78">
        <f t="shared" si="150"/>
        <v>0</v>
      </c>
      <c r="L519" s="54">
        <f t="shared" si="151"/>
        <v>0</v>
      </c>
      <c r="M519" s="55">
        <f t="shared" si="152"/>
        <v>0</v>
      </c>
      <c r="N519" s="4" t="e">
        <f t="shared" si="153"/>
        <v>#DIV/0!</v>
      </c>
      <c r="O519" s="2"/>
      <c r="P519" s="2"/>
    </row>
    <row r="520" spans="1:16" s="2" customFormat="1" ht="25.5">
      <c r="A520" s="17" t="s">
        <v>521</v>
      </c>
      <c r="B520" s="16" t="s">
        <v>12</v>
      </c>
      <c r="C520" s="16" t="s">
        <v>13</v>
      </c>
      <c r="D520" s="18">
        <v>89786</v>
      </c>
      <c r="E520" s="18" t="s">
        <v>593</v>
      </c>
      <c r="F520" s="19" t="s">
        <v>219</v>
      </c>
      <c r="G520" s="40">
        <v>9</v>
      </c>
      <c r="H520" s="49" t="s">
        <v>71</v>
      </c>
      <c r="I520" s="229"/>
      <c r="J520" s="229"/>
      <c r="K520" s="78">
        <f t="shared" si="150"/>
        <v>0</v>
      </c>
      <c r="L520" s="54">
        <f t="shared" si="151"/>
        <v>0</v>
      </c>
      <c r="M520" s="55">
        <f t="shared" si="152"/>
        <v>0</v>
      </c>
      <c r="N520" s="4" t="e">
        <f t="shared" si="153"/>
        <v>#DIV/0!</v>
      </c>
    </row>
    <row r="521" spans="1:16" s="3" customFormat="1">
      <c r="A521" s="17" t="s">
        <v>522</v>
      </c>
      <c r="B521" s="16" t="s">
        <v>12</v>
      </c>
      <c r="C521" s="16" t="s">
        <v>14</v>
      </c>
      <c r="D521" s="18">
        <v>1580</v>
      </c>
      <c r="E521" s="18" t="s">
        <v>593</v>
      </c>
      <c r="F521" s="19" t="s">
        <v>28</v>
      </c>
      <c r="G521" s="40">
        <v>1</v>
      </c>
      <c r="H521" s="49" t="s">
        <v>16</v>
      </c>
      <c r="I521" s="229"/>
      <c r="J521" s="229"/>
      <c r="K521" s="78">
        <f t="shared" si="150"/>
        <v>0</v>
      </c>
      <c r="L521" s="54">
        <f t="shared" ref="L521" si="154">TRUNC(J521*G521,2)</f>
        <v>0</v>
      </c>
      <c r="M521" s="55">
        <f t="shared" si="152"/>
        <v>0</v>
      </c>
      <c r="N521" s="4" t="e">
        <f t="shared" si="153"/>
        <v>#DIV/0!</v>
      </c>
      <c r="O521" s="2"/>
      <c r="P521" s="2"/>
    </row>
    <row r="522" spans="1:16" s="2" customFormat="1">
      <c r="A522" s="17" t="s">
        <v>538</v>
      </c>
      <c r="B522" s="16" t="s">
        <v>12</v>
      </c>
      <c r="C522" s="16" t="s">
        <v>14</v>
      </c>
      <c r="D522" s="18">
        <v>1581</v>
      </c>
      <c r="E522" s="18" t="s">
        <v>593</v>
      </c>
      <c r="F522" s="19" t="s">
        <v>29</v>
      </c>
      <c r="G522" s="40">
        <v>4</v>
      </c>
      <c r="H522" s="49" t="s">
        <v>16</v>
      </c>
      <c r="I522" s="229"/>
      <c r="J522" s="229"/>
      <c r="K522" s="78">
        <f t="shared" si="150"/>
        <v>0</v>
      </c>
      <c r="L522" s="54">
        <f t="shared" ref="L522:L534" si="155">TRUNC(J522*G522,2)</f>
        <v>0</v>
      </c>
      <c r="M522" s="55">
        <f t="shared" si="152"/>
        <v>0</v>
      </c>
      <c r="N522" s="4" t="e">
        <f t="shared" si="153"/>
        <v>#DIV/0!</v>
      </c>
    </row>
    <row r="523" spans="1:16" s="2" customFormat="1">
      <c r="A523" s="15" t="s">
        <v>573</v>
      </c>
      <c r="B523" s="12"/>
      <c r="C523" s="12"/>
      <c r="D523" s="13"/>
      <c r="E523" s="13"/>
      <c r="F523" s="12" t="s">
        <v>248</v>
      </c>
      <c r="G523" s="40"/>
      <c r="H523" s="49"/>
      <c r="I523" s="53"/>
      <c r="J523" s="53"/>
      <c r="K523" s="85">
        <f>SUBTOTAL(9,K524:K534)</f>
        <v>0</v>
      </c>
      <c r="L523" s="85">
        <f>SUBTOTAL(9,L524:L534)</f>
        <v>0</v>
      </c>
      <c r="M523" s="86">
        <f>SUBTOTAL(9,M524:M534)</f>
        <v>0</v>
      </c>
      <c r="N523" s="4" t="e">
        <f t="shared" si="153"/>
        <v>#DIV/0!</v>
      </c>
    </row>
    <row r="524" spans="1:16" s="2" customFormat="1">
      <c r="A524" s="17" t="s">
        <v>471</v>
      </c>
      <c r="B524" s="16" t="s">
        <v>12</v>
      </c>
      <c r="C524" s="16" t="s">
        <v>13</v>
      </c>
      <c r="D524" s="18">
        <v>89357</v>
      </c>
      <c r="E524" s="18" t="s">
        <v>593</v>
      </c>
      <c r="F524" s="19" t="s">
        <v>134</v>
      </c>
      <c r="G524" s="40">
        <v>159</v>
      </c>
      <c r="H524" s="49" t="s">
        <v>17</v>
      </c>
      <c r="I524" s="229"/>
      <c r="J524" s="229"/>
      <c r="K524" s="78">
        <f t="shared" ref="K524:K534" si="156">TRUNC(I524*G524,2)</f>
        <v>0</v>
      </c>
      <c r="L524" s="54">
        <f t="shared" si="155"/>
        <v>0</v>
      </c>
      <c r="M524" s="55">
        <f t="shared" ref="M524:M534" si="157">L524+K524</f>
        <v>0</v>
      </c>
      <c r="N524" s="4" t="e">
        <f t="shared" si="153"/>
        <v>#DIV/0!</v>
      </c>
    </row>
    <row r="525" spans="1:16" s="2" customFormat="1">
      <c r="A525" s="17" t="s">
        <v>472</v>
      </c>
      <c r="B525" s="16" t="s">
        <v>265</v>
      </c>
      <c r="C525" s="16" t="s">
        <v>13</v>
      </c>
      <c r="D525" s="18">
        <v>94655</v>
      </c>
      <c r="E525" s="18" t="s">
        <v>593</v>
      </c>
      <c r="F525" s="19" t="s">
        <v>212</v>
      </c>
      <c r="G525" s="40">
        <v>23</v>
      </c>
      <c r="H525" s="49" t="s">
        <v>17</v>
      </c>
      <c r="I525" s="229"/>
      <c r="J525" s="229"/>
      <c r="K525" s="78">
        <f t="shared" si="156"/>
        <v>0</v>
      </c>
      <c r="L525" s="54">
        <f t="shared" si="155"/>
        <v>0</v>
      </c>
      <c r="M525" s="55">
        <f t="shared" si="157"/>
        <v>0</v>
      </c>
      <c r="N525" s="4" t="e">
        <f t="shared" si="153"/>
        <v>#DIV/0!</v>
      </c>
    </row>
    <row r="526" spans="1:16" s="2" customFormat="1">
      <c r="A526" s="17" t="s">
        <v>473</v>
      </c>
      <c r="B526" s="18" t="s">
        <v>265</v>
      </c>
      <c r="C526" s="18" t="s">
        <v>11</v>
      </c>
      <c r="D526" s="18">
        <v>8000024</v>
      </c>
      <c r="E526" s="18" t="s">
        <v>594</v>
      </c>
      <c r="F526" s="19" t="s">
        <v>340</v>
      </c>
      <c r="G526" s="40">
        <f>G524</f>
        <v>159</v>
      </c>
      <c r="H526" s="49" t="s">
        <v>17</v>
      </c>
      <c r="I526" s="229"/>
      <c r="J526" s="229"/>
      <c r="K526" s="78">
        <f t="shared" si="156"/>
        <v>0</v>
      </c>
      <c r="L526" s="54">
        <f t="shared" si="155"/>
        <v>0</v>
      </c>
      <c r="M526" s="55">
        <f t="shared" si="157"/>
        <v>0</v>
      </c>
      <c r="N526" s="4" t="e">
        <f t="shared" si="153"/>
        <v>#DIV/0!</v>
      </c>
    </row>
    <row r="527" spans="1:16" s="2" customFormat="1">
      <c r="A527" s="17" t="s">
        <v>480</v>
      </c>
      <c r="B527" s="18" t="s">
        <v>265</v>
      </c>
      <c r="C527" s="18" t="s">
        <v>11</v>
      </c>
      <c r="D527" s="18">
        <v>8000025</v>
      </c>
      <c r="E527" s="18" t="s">
        <v>594</v>
      </c>
      <c r="F527" s="19" t="s">
        <v>341</v>
      </c>
      <c r="G527" s="40">
        <f>G525</f>
        <v>23</v>
      </c>
      <c r="H527" s="49" t="s">
        <v>17</v>
      </c>
      <c r="I527" s="229"/>
      <c r="J527" s="229"/>
      <c r="K527" s="78">
        <f t="shared" si="156"/>
        <v>0</v>
      </c>
      <c r="L527" s="54">
        <f t="shared" si="155"/>
        <v>0</v>
      </c>
      <c r="M527" s="55">
        <f t="shared" si="157"/>
        <v>0</v>
      </c>
      <c r="N527" s="4" t="e">
        <f t="shared" si="153"/>
        <v>#DIV/0!</v>
      </c>
    </row>
    <row r="528" spans="1:16" s="2" customFormat="1">
      <c r="A528" s="17" t="s">
        <v>481</v>
      </c>
      <c r="B528" s="74" t="s">
        <v>265</v>
      </c>
      <c r="C528" s="74" t="s">
        <v>11</v>
      </c>
      <c r="D528" s="74">
        <v>8000026</v>
      </c>
      <c r="E528" s="18" t="s">
        <v>593</v>
      </c>
      <c r="F528" s="39" t="s">
        <v>250</v>
      </c>
      <c r="G528" s="40">
        <v>5</v>
      </c>
      <c r="H528" s="49" t="s">
        <v>16</v>
      </c>
      <c r="I528" s="229"/>
      <c r="J528" s="229"/>
      <c r="K528" s="78">
        <f t="shared" si="156"/>
        <v>0</v>
      </c>
      <c r="L528" s="54">
        <f t="shared" si="155"/>
        <v>0</v>
      </c>
      <c r="M528" s="55">
        <f t="shared" si="157"/>
        <v>0</v>
      </c>
      <c r="N528" s="4" t="e">
        <f t="shared" si="153"/>
        <v>#DIV/0!</v>
      </c>
    </row>
    <row r="529" spans="1:18" s="2" customFormat="1">
      <c r="A529" s="17" t="s">
        <v>482</v>
      </c>
      <c r="B529" s="74" t="s">
        <v>265</v>
      </c>
      <c r="C529" s="74" t="s">
        <v>11</v>
      </c>
      <c r="D529" s="74">
        <v>8000027</v>
      </c>
      <c r="E529" s="18" t="s">
        <v>593</v>
      </c>
      <c r="F529" s="39" t="s">
        <v>251</v>
      </c>
      <c r="G529" s="40">
        <v>22</v>
      </c>
      <c r="H529" s="49" t="s">
        <v>16</v>
      </c>
      <c r="I529" s="229"/>
      <c r="J529" s="229"/>
      <c r="K529" s="78">
        <f t="shared" si="156"/>
        <v>0</v>
      </c>
      <c r="L529" s="54">
        <f t="shared" si="155"/>
        <v>0</v>
      </c>
      <c r="M529" s="55">
        <f t="shared" si="157"/>
        <v>0</v>
      </c>
      <c r="N529" s="4" t="e">
        <f t="shared" si="153"/>
        <v>#DIV/0!</v>
      </c>
    </row>
    <row r="530" spans="1:18" s="2" customFormat="1">
      <c r="A530" s="17" t="s">
        <v>483</v>
      </c>
      <c r="B530" s="16" t="s">
        <v>12</v>
      </c>
      <c r="C530" s="16" t="s">
        <v>13</v>
      </c>
      <c r="D530" s="18" t="s">
        <v>263</v>
      </c>
      <c r="E530" s="18" t="s">
        <v>593</v>
      </c>
      <c r="F530" s="19" t="s">
        <v>252</v>
      </c>
      <c r="G530" s="40">
        <v>17</v>
      </c>
      <c r="H530" s="49" t="s">
        <v>16</v>
      </c>
      <c r="I530" s="229"/>
      <c r="J530" s="229"/>
      <c r="K530" s="78">
        <f t="shared" si="156"/>
        <v>0</v>
      </c>
      <c r="L530" s="54">
        <f t="shared" si="155"/>
        <v>0</v>
      </c>
      <c r="M530" s="55">
        <f t="shared" si="157"/>
        <v>0</v>
      </c>
      <c r="N530" s="4" t="e">
        <f t="shared" si="153"/>
        <v>#DIV/0!</v>
      </c>
    </row>
    <row r="531" spans="1:18" s="2" customFormat="1">
      <c r="A531" s="17" t="s">
        <v>484</v>
      </c>
      <c r="B531" s="16" t="s">
        <v>12</v>
      </c>
      <c r="C531" s="16" t="s">
        <v>13</v>
      </c>
      <c r="D531" s="18">
        <v>89398</v>
      </c>
      <c r="E531" s="18" t="s">
        <v>593</v>
      </c>
      <c r="F531" s="19" t="s">
        <v>138</v>
      </c>
      <c r="G531" s="40">
        <v>5</v>
      </c>
      <c r="H531" s="49" t="s">
        <v>16</v>
      </c>
      <c r="I531" s="229"/>
      <c r="J531" s="229"/>
      <c r="K531" s="78">
        <f t="shared" si="156"/>
        <v>0</v>
      </c>
      <c r="L531" s="54">
        <f t="shared" si="155"/>
        <v>0</v>
      </c>
      <c r="M531" s="55">
        <f t="shared" si="157"/>
        <v>0</v>
      </c>
      <c r="N531" s="4" t="e">
        <f t="shared" si="153"/>
        <v>#DIV/0!</v>
      </c>
    </row>
    <row r="532" spans="1:18" s="2" customFormat="1">
      <c r="A532" s="17" t="s">
        <v>485</v>
      </c>
      <c r="B532" s="16" t="s">
        <v>12</v>
      </c>
      <c r="C532" s="16" t="s">
        <v>13</v>
      </c>
      <c r="D532" s="18" t="s">
        <v>262</v>
      </c>
      <c r="E532" s="18" t="s">
        <v>593</v>
      </c>
      <c r="F532" s="19" t="s">
        <v>253</v>
      </c>
      <c r="G532" s="40">
        <v>4</v>
      </c>
      <c r="H532" s="49" t="s">
        <v>16</v>
      </c>
      <c r="I532" s="229"/>
      <c r="J532" s="229"/>
      <c r="K532" s="78">
        <f>TRUNC(I532*G532,2)</f>
        <v>0</v>
      </c>
      <c r="L532" s="54">
        <f>TRUNC(J532*G532,2)</f>
        <v>0</v>
      </c>
      <c r="M532" s="55">
        <f t="shared" si="157"/>
        <v>0</v>
      </c>
      <c r="N532" s="4" t="e">
        <f t="shared" si="153"/>
        <v>#DIV/0!</v>
      </c>
    </row>
    <row r="533" spans="1:18" s="2" customFormat="1">
      <c r="A533" s="17" t="s">
        <v>486</v>
      </c>
      <c r="B533" s="16" t="s">
        <v>12</v>
      </c>
      <c r="C533" s="16" t="s">
        <v>13</v>
      </c>
      <c r="D533" s="18" t="s">
        <v>259</v>
      </c>
      <c r="E533" s="18" t="s">
        <v>593</v>
      </c>
      <c r="F533" s="19" t="s">
        <v>136</v>
      </c>
      <c r="G533" s="40">
        <v>68</v>
      </c>
      <c r="H533" s="49" t="s">
        <v>16</v>
      </c>
      <c r="I533" s="229"/>
      <c r="J533" s="229"/>
      <c r="K533" s="78">
        <f>TRUNC(I533*G533,2)</f>
        <v>0</v>
      </c>
      <c r="L533" s="54">
        <f>TRUNC(J533*G533,2)</f>
        <v>0</v>
      </c>
      <c r="M533" s="55">
        <f t="shared" si="157"/>
        <v>0</v>
      </c>
      <c r="N533" s="4" t="e">
        <f t="shared" si="153"/>
        <v>#DIV/0!</v>
      </c>
    </row>
    <row r="534" spans="1:18" s="2" customFormat="1">
      <c r="A534" s="17" t="s">
        <v>487</v>
      </c>
      <c r="B534" s="16" t="s">
        <v>12</v>
      </c>
      <c r="C534" s="16" t="s">
        <v>13</v>
      </c>
      <c r="D534" s="18" t="s">
        <v>261</v>
      </c>
      <c r="E534" s="18" t="s">
        <v>593</v>
      </c>
      <c r="F534" s="19" t="s">
        <v>213</v>
      </c>
      <c r="G534" s="40">
        <v>2</v>
      </c>
      <c r="H534" s="49" t="s">
        <v>16</v>
      </c>
      <c r="I534" s="229"/>
      <c r="J534" s="229"/>
      <c r="K534" s="78">
        <f t="shared" si="156"/>
        <v>0</v>
      </c>
      <c r="L534" s="54">
        <f t="shared" si="155"/>
        <v>0</v>
      </c>
      <c r="M534" s="55">
        <f t="shared" si="157"/>
        <v>0</v>
      </c>
      <c r="N534" s="4" t="e">
        <f t="shared" si="153"/>
        <v>#DIV/0!</v>
      </c>
    </row>
    <row r="535" spans="1:18" s="2" customFormat="1">
      <c r="A535" s="15" t="s">
        <v>732</v>
      </c>
      <c r="B535" s="12"/>
      <c r="C535" s="12"/>
      <c r="D535" s="13"/>
      <c r="E535" s="13"/>
      <c r="F535" s="12" t="s">
        <v>733</v>
      </c>
      <c r="G535" s="40"/>
      <c r="H535" s="49"/>
      <c r="I535" s="53"/>
      <c r="J535" s="53"/>
      <c r="K535" s="85">
        <f>SUBTOTAL(9,K536:K541)</f>
        <v>0</v>
      </c>
      <c r="L535" s="85">
        <f>SUBTOTAL(9,L536:L541)</f>
        <v>0</v>
      </c>
      <c r="M535" s="86">
        <f>SUBTOTAL(9,M536:M541)</f>
        <v>0</v>
      </c>
      <c r="N535" s="4" t="e">
        <f t="shared" si="153"/>
        <v>#DIV/0!</v>
      </c>
    </row>
    <row r="536" spans="1:18" s="2" customFormat="1">
      <c r="A536" s="17" t="s">
        <v>471</v>
      </c>
      <c r="B536" s="74" t="s">
        <v>265</v>
      </c>
      <c r="C536" s="18" t="s">
        <v>11</v>
      </c>
      <c r="D536" s="18">
        <v>10650</v>
      </c>
      <c r="E536" s="18" t="s">
        <v>594</v>
      </c>
      <c r="F536" s="19" t="s">
        <v>734</v>
      </c>
      <c r="G536" s="40">
        <v>21.81</v>
      </c>
      <c r="H536" s="49" t="s">
        <v>17</v>
      </c>
      <c r="I536" s="229"/>
      <c r="J536" s="229"/>
      <c r="K536" s="78">
        <f t="shared" ref="K536:K541" si="158">TRUNC(I536*G536,2)</f>
        <v>0</v>
      </c>
      <c r="L536" s="54">
        <f t="shared" ref="L536:L541" si="159">TRUNC(J536*G536,2)</f>
        <v>0</v>
      </c>
      <c r="M536" s="55">
        <f t="shared" ref="M536:M541" si="160">L536+K536</f>
        <v>0</v>
      </c>
      <c r="N536" s="4" t="e">
        <f t="shared" si="153"/>
        <v>#DIV/0!</v>
      </c>
    </row>
    <row r="537" spans="1:18" s="2" customFormat="1">
      <c r="A537" s="17" t="s">
        <v>472</v>
      </c>
      <c r="B537" s="74" t="s">
        <v>265</v>
      </c>
      <c r="C537" s="74" t="s">
        <v>11</v>
      </c>
      <c r="D537" s="18">
        <v>10651</v>
      </c>
      <c r="E537" s="18" t="s">
        <v>594</v>
      </c>
      <c r="F537" s="39" t="s">
        <v>735</v>
      </c>
      <c r="G537" s="40">
        <v>4</v>
      </c>
      <c r="H537" s="49" t="s">
        <v>16</v>
      </c>
      <c r="I537" s="229"/>
      <c r="J537" s="229"/>
      <c r="K537" s="78">
        <f t="shared" si="158"/>
        <v>0</v>
      </c>
      <c r="L537" s="54">
        <f t="shared" si="159"/>
        <v>0</v>
      </c>
      <c r="M537" s="55">
        <f t="shared" si="160"/>
        <v>0</v>
      </c>
      <c r="N537" s="4" t="e">
        <f t="shared" si="153"/>
        <v>#DIV/0!</v>
      </c>
    </row>
    <row r="538" spans="1:18" s="2" customFormat="1">
      <c r="A538" s="17" t="s">
        <v>473</v>
      </c>
      <c r="B538" s="74" t="s">
        <v>265</v>
      </c>
      <c r="C538" s="74" t="s">
        <v>11</v>
      </c>
      <c r="D538" s="18">
        <v>10652</v>
      </c>
      <c r="E538" s="18" t="s">
        <v>594</v>
      </c>
      <c r="F538" s="39" t="s">
        <v>736</v>
      </c>
      <c r="G538" s="40">
        <v>5</v>
      </c>
      <c r="H538" s="49" t="s">
        <v>16</v>
      </c>
      <c r="I538" s="229"/>
      <c r="J538" s="229"/>
      <c r="K538" s="78">
        <f t="shared" si="158"/>
        <v>0</v>
      </c>
      <c r="L538" s="54">
        <f t="shared" si="159"/>
        <v>0</v>
      </c>
      <c r="M538" s="55">
        <f t="shared" si="160"/>
        <v>0</v>
      </c>
      <c r="N538" s="4" t="e">
        <f t="shared" si="153"/>
        <v>#DIV/0!</v>
      </c>
    </row>
    <row r="539" spans="1:18" s="2" customFormat="1">
      <c r="A539" s="17" t="s">
        <v>480</v>
      </c>
      <c r="B539" s="74" t="s">
        <v>265</v>
      </c>
      <c r="C539" s="74" t="s">
        <v>11</v>
      </c>
      <c r="D539" s="18">
        <v>10653</v>
      </c>
      <c r="E539" s="18" t="s">
        <v>594</v>
      </c>
      <c r="F539" s="39" t="s">
        <v>737</v>
      </c>
      <c r="G539" s="40">
        <v>1</v>
      </c>
      <c r="H539" s="49" t="s">
        <v>16</v>
      </c>
      <c r="I539" s="229"/>
      <c r="J539" s="229"/>
      <c r="K539" s="78">
        <f t="shared" si="158"/>
        <v>0</v>
      </c>
      <c r="L539" s="54">
        <f t="shared" si="159"/>
        <v>0</v>
      </c>
      <c r="M539" s="55">
        <f t="shared" si="160"/>
        <v>0</v>
      </c>
      <c r="N539" s="4" t="e">
        <f t="shared" si="153"/>
        <v>#DIV/0!</v>
      </c>
    </row>
    <row r="540" spans="1:18" s="2" customFormat="1">
      <c r="A540" s="17" t="s">
        <v>481</v>
      </c>
      <c r="B540" s="74" t="s">
        <v>265</v>
      </c>
      <c r="C540" s="74" t="s">
        <v>11</v>
      </c>
      <c r="D540" s="18">
        <v>10654</v>
      </c>
      <c r="E540" s="18" t="s">
        <v>594</v>
      </c>
      <c r="F540" s="19" t="s">
        <v>738</v>
      </c>
      <c r="G540" s="40">
        <v>3</v>
      </c>
      <c r="H540" s="49" t="s">
        <v>16</v>
      </c>
      <c r="I540" s="229"/>
      <c r="J540" s="229"/>
      <c r="K540" s="78">
        <f t="shared" si="158"/>
        <v>0</v>
      </c>
      <c r="L540" s="54">
        <f t="shared" si="159"/>
        <v>0</v>
      </c>
      <c r="M540" s="55">
        <f t="shared" si="160"/>
        <v>0</v>
      </c>
      <c r="N540" s="4" t="e">
        <f t="shared" si="153"/>
        <v>#DIV/0!</v>
      </c>
    </row>
    <row r="541" spans="1:18" s="2" customFormat="1">
      <c r="A541" s="17" t="s">
        <v>482</v>
      </c>
      <c r="B541" s="16" t="s">
        <v>12</v>
      </c>
      <c r="C541" s="16" t="s">
        <v>13</v>
      </c>
      <c r="D541" s="18">
        <v>97662</v>
      </c>
      <c r="E541" s="18" t="s">
        <v>593</v>
      </c>
      <c r="F541" s="19" t="s">
        <v>739</v>
      </c>
      <c r="G541" s="40">
        <v>17.52</v>
      </c>
      <c r="H541" s="49" t="s">
        <v>17</v>
      </c>
      <c r="I541" s="229"/>
      <c r="J541" s="229"/>
      <c r="K541" s="78">
        <f t="shared" si="158"/>
        <v>0</v>
      </c>
      <c r="L541" s="54">
        <f t="shared" si="159"/>
        <v>0</v>
      </c>
      <c r="M541" s="55">
        <f t="shared" si="160"/>
        <v>0</v>
      </c>
      <c r="N541" s="4" t="e">
        <f t="shared" si="153"/>
        <v>#DIV/0!</v>
      </c>
    </row>
    <row r="542" spans="1:18" s="3" customFormat="1">
      <c r="A542" s="15" t="s">
        <v>574</v>
      </c>
      <c r="B542" s="12"/>
      <c r="C542" s="12"/>
      <c r="D542" s="13"/>
      <c r="E542" s="13"/>
      <c r="F542" s="12" t="s">
        <v>159</v>
      </c>
      <c r="G542" s="40"/>
      <c r="H542" s="49"/>
      <c r="I542" s="53"/>
      <c r="J542" s="53"/>
      <c r="K542" s="51">
        <f>K543+K547+K559+K566</f>
        <v>0</v>
      </c>
      <c r="L542" s="51">
        <f>L543+L547+L559+L566</f>
        <v>0</v>
      </c>
      <c r="M542" s="52">
        <f>M543+M547+M559+M566</f>
        <v>0</v>
      </c>
      <c r="N542" s="4" t="e">
        <f t="shared" si="153"/>
        <v>#DIV/0!</v>
      </c>
      <c r="O542" s="2"/>
      <c r="P542" s="2"/>
      <c r="Q542" s="2"/>
      <c r="R542" s="2"/>
    </row>
    <row r="543" spans="1:18" s="2" customFormat="1">
      <c r="A543" s="15" t="s">
        <v>575</v>
      </c>
      <c r="B543" s="12"/>
      <c r="C543" s="12"/>
      <c r="D543" s="13"/>
      <c r="E543" s="13"/>
      <c r="F543" s="12" t="s">
        <v>160</v>
      </c>
      <c r="G543" s="40"/>
      <c r="H543" s="49"/>
      <c r="I543" s="53"/>
      <c r="J543" s="53"/>
      <c r="K543" s="85">
        <f>SUBTOTAL(9,K544:K546)</f>
        <v>0</v>
      </c>
      <c r="L543" s="85">
        <f>SUBTOTAL(9,L544:L546)</f>
        <v>0</v>
      </c>
      <c r="M543" s="86">
        <f>SUBTOTAL(9,M544:M546)</f>
        <v>0</v>
      </c>
      <c r="N543" s="4" t="e">
        <f t="shared" si="153"/>
        <v>#DIV/0!</v>
      </c>
    </row>
    <row r="544" spans="1:18" s="2" customFormat="1">
      <c r="A544" s="17" t="s">
        <v>471</v>
      </c>
      <c r="B544" s="16" t="s">
        <v>12</v>
      </c>
      <c r="C544" s="16" t="s">
        <v>13</v>
      </c>
      <c r="D544" s="18">
        <v>101907</v>
      </c>
      <c r="E544" s="18" t="s">
        <v>593</v>
      </c>
      <c r="F544" s="19" t="s">
        <v>373</v>
      </c>
      <c r="G544" s="40">
        <v>10</v>
      </c>
      <c r="H544" s="49" t="s">
        <v>71</v>
      </c>
      <c r="I544" s="229"/>
      <c r="J544" s="229"/>
      <c r="K544" s="78">
        <f t="shared" ref="K544:K546" si="161">TRUNC(I544*G544,2)</f>
        <v>0</v>
      </c>
      <c r="L544" s="54">
        <f t="shared" ref="L544:L546" si="162">TRUNC(J544*G544,2)</f>
        <v>0</v>
      </c>
      <c r="M544" s="55">
        <f>L544+K544</f>
        <v>0</v>
      </c>
      <c r="N544" s="4" t="e">
        <f t="shared" si="153"/>
        <v>#DIV/0!</v>
      </c>
    </row>
    <row r="545" spans="1:18" s="2" customFormat="1">
      <c r="A545" s="17" t="s">
        <v>472</v>
      </c>
      <c r="B545" s="16" t="s">
        <v>12</v>
      </c>
      <c r="C545" s="16" t="s">
        <v>13</v>
      </c>
      <c r="D545" s="18">
        <v>101906</v>
      </c>
      <c r="E545" s="18" t="s">
        <v>593</v>
      </c>
      <c r="F545" s="19" t="s">
        <v>374</v>
      </c>
      <c r="G545" s="40">
        <v>1</v>
      </c>
      <c r="H545" s="49" t="s">
        <v>71</v>
      </c>
      <c r="I545" s="229"/>
      <c r="J545" s="229"/>
      <c r="K545" s="78">
        <f t="shared" si="161"/>
        <v>0</v>
      </c>
      <c r="L545" s="54">
        <f t="shared" si="162"/>
        <v>0</v>
      </c>
      <c r="M545" s="55">
        <f>L545+K545</f>
        <v>0</v>
      </c>
      <c r="N545" s="4" t="e">
        <f t="shared" si="153"/>
        <v>#DIV/0!</v>
      </c>
    </row>
    <row r="546" spans="1:18" s="2" customFormat="1">
      <c r="A546" s="17" t="s">
        <v>473</v>
      </c>
      <c r="B546" s="16" t="s">
        <v>12</v>
      </c>
      <c r="C546" s="16" t="s">
        <v>14</v>
      </c>
      <c r="D546" s="18">
        <v>12138</v>
      </c>
      <c r="E546" s="18" t="s">
        <v>593</v>
      </c>
      <c r="F546" s="19" t="s">
        <v>161</v>
      </c>
      <c r="G546" s="40">
        <v>11</v>
      </c>
      <c r="H546" s="49" t="s">
        <v>71</v>
      </c>
      <c r="I546" s="229"/>
      <c r="J546" s="229"/>
      <c r="K546" s="78">
        <f t="shared" si="161"/>
        <v>0</v>
      </c>
      <c r="L546" s="54">
        <f t="shared" si="162"/>
        <v>0</v>
      </c>
      <c r="M546" s="55">
        <f>L546+K546</f>
        <v>0</v>
      </c>
      <c r="N546" s="4" t="e">
        <f t="shared" si="153"/>
        <v>#DIV/0!</v>
      </c>
    </row>
    <row r="547" spans="1:18" s="2" customFormat="1">
      <c r="A547" s="15" t="s">
        <v>576</v>
      </c>
      <c r="B547" s="12"/>
      <c r="C547" s="12"/>
      <c r="D547" s="13"/>
      <c r="E547" s="13"/>
      <c r="F547" s="12" t="s">
        <v>369</v>
      </c>
      <c r="G547" s="40"/>
      <c r="H547" s="49"/>
      <c r="I547" s="53"/>
      <c r="J547" s="53"/>
      <c r="K547" s="85">
        <f>SUBTOTAL(9,K548:K558)</f>
        <v>0</v>
      </c>
      <c r="L547" s="85">
        <f>SUBTOTAL(9,L548:L558)</f>
        <v>0</v>
      </c>
      <c r="M547" s="86">
        <f>SUBTOTAL(9,M548:M558)</f>
        <v>0</v>
      </c>
      <c r="N547" s="4" t="e">
        <f t="shared" si="153"/>
        <v>#DIV/0!</v>
      </c>
    </row>
    <row r="548" spans="1:18" s="2" customFormat="1">
      <c r="A548" s="17" t="s">
        <v>471</v>
      </c>
      <c r="B548" s="16" t="s">
        <v>12</v>
      </c>
      <c r="C548" s="16" t="s">
        <v>11</v>
      </c>
      <c r="D548" s="18">
        <v>10616</v>
      </c>
      <c r="E548" s="18" t="s">
        <v>594</v>
      </c>
      <c r="F548" s="16" t="s">
        <v>272</v>
      </c>
      <c r="G548" s="40">
        <v>26</v>
      </c>
      <c r="H548" s="49" t="s">
        <v>71</v>
      </c>
      <c r="I548" s="229"/>
      <c r="J548" s="229"/>
      <c r="K548" s="78">
        <f>TRUNC(I548*G548,2)</f>
        <v>0</v>
      </c>
      <c r="L548" s="54">
        <f>TRUNC(J548*G548,2)</f>
        <v>0</v>
      </c>
      <c r="M548" s="55">
        <f t="shared" ref="M548:M558" si="163">L548+K548</f>
        <v>0</v>
      </c>
      <c r="N548" s="4" t="e">
        <f t="shared" si="153"/>
        <v>#DIV/0!</v>
      </c>
    </row>
    <row r="549" spans="1:18" s="2" customFormat="1">
      <c r="A549" s="17" t="s">
        <v>472</v>
      </c>
      <c r="B549" s="16" t="s">
        <v>12</v>
      </c>
      <c r="C549" s="16" t="s">
        <v>11</v>
      </c>
      <c r="D549" s="18">
        <v>10616</v>
      </c>
      <c r="E549" s="18" t="s">
        <v>594</v>
      </c>
      <c r="F549" s="16" t="s">
        <v>273</v>
      </c>
      <c r="G549" s="40">
        <v>1</v>
      </c>
      <c r="H549" s="49" t="s">
        <v>71</v>
      </c>
      <c r="I549" s="229"/>
      <c r="J549" s="229"/>
      <c r="K549" s="78">
        <f t="shared" ref="K549:K557" si="164">TRUNC(I549*G549,2)</f>
        <v>0</v>
      </c>
      <c r="L549" s="54">
        <f t="shared" ref="L549:L558" si="165">TRUNC(J549*G549,2)</f>
        <v>0</v>
      </c>
      <c r="M549" s="55">
        <f t="shared" si="163"/>
        <v>0</v>
      </c>
      <c r="N549" s="4" t="e">
        <f t="shared" si="153"/>
        <v>#DIV/0!</v>
      </c>
    </row>
    <row r="550" spans="1:18" s="2" customFormat="1">
      <c r="A550" s="17" t="s">
        <v>473</v>
      </c>
      <c r="B550" s="16" t="s">
        <v>12</v>
      </c>
      <c r="C550" s="16" t="s">
        <v>11</v>
      </c>
      <c r="D550" s="18">
        <v>10617</v>
      </c>
      <c r="E550" s="18" t="s">
        <v>594</v>
      </c>
      <c r="F550" s="16" t="s">
        <v>366</v>
      </c>
      <c r="G550" s="40">
        <v>2</v>
      </c>
      <c r="H550" s="49" t="s">
        <v>71</v>
      </c>
      <c r="I550" s="229"/>
      <c r="J550" s="229"/>
      <c r="K550" s="78">
        <f t="shared" si="164"/>
        <v>0</v>
      </c>
      <c r="L550" s="54">
        <f t="shared" si="165"/>
        <v>0</v>
      </c>
      <c r="M550" s="55">
        <f t="shared" si="163"/>
        <v>0</v>
      </c>
      <c r="N550" s="4" t="e">
        <f t="shared" si="153"/>
        <v>#DIV/0!</v>
      </c>
    </row>
    <row r="551" spans="1:18" s="2" customFormat="1">
      <c r="A551" s="17" t="s">
        <v>480</v>
      </c>
      <c r="B551" s="16" t="s">
        <v>12</v>
      </c>
      <c r="C551" s="16" t="s">
        <v>11</v>
      </c>
      <c r="D551" s="18">
        <v>10617</v>
      </c>
      <c r="E551" s="18" t="s">
        <v>594</v>
      </c>
      <c r="F551" s="16" t="s">
        <v>274</v>
      </c>
      <c r="G551" s="40">
        <v>15</v>
      </c>
      <c r="H551" s="49" t="s">
        <v>71</v>
      </c>
      <c r="I551" s="229"/>
      <c r="J551" s="229"/>
      <c r="K551" s="78">
        <f t="shared" si="164"/>
        <v>0</v>
      </c>
      <c r="L551" s="54">
        <f t="shared" si="165"/>
        <v>0</v>
      </c>
      <c r="M551" s="55">
        <f t="shared" si="163"/>
        <v>0</v>
      </c>
      <c r="N551" s="4" t="e">
        <f t="shared" si="153"/>
        <v>#DIV/0!</v>
      </c>
    </row>
    <row r="552" spans="1:18" s="2" customFormat="1">
      <c r="A552" s="17" t="s">
        <v>481</v>
      </c>
      <c r="B552" s="16" t="s">
        <v>12</v>
      </c>
      <c r="C552" s="16" t="s">
        <v>11</v>
      </c>
      <c r="D552" s="18">
        <v>10617</v>
      </c>
      <c r="E552" s="18" t="s">
        <v>594</v>
      </c>
      <c r="F552" s="16" t="s">
        <v>367</v>
      </c>
      <c r="G552" s="40">
        <v>2</v>
      </c>
      <c r="H552" s="49" t="s">
        <v>71</v>
      </c>
      <c r="I552" s="229"/>
      <c r="J552" s="229"/>
      <c r="K552" s="78">
        <f t="shared" si="164"/>
        <v>0</v>
      </c>
      <c r="L552" s="54">
        <f t="shared" si="165"/>
        <v>0</v>
      </c>
      <c r="M552" s="55">
        <f t="shared" si="163"/>
        <v>0</v>
      </c>
      <c r="N552" s="4" t="e">
        <f t="shared" si="153"/>
        <v>#DIV/0!</v>
      </c>
    </row>
    <row r="553" spans="1:18" s="2" customFormat="1">
      <c r="A553" s="17" t="s">
        <v>482</v>
      </c>
      <c r="B553" s="16" t="s">
        <v>12</v>
      </c>
      <c r="C553" s="16" t="s">
        <v>11</v>
      </c>
      <c r="D553" s="18">
        <v>10616</v>
      </c>
      <c r="E553" s="18" t="s">
        <v>594</v>
      </c>
      <c r="F553" s="16" t="s">
        <v>275</v>
      </c>
      <c r="G553" s="40">
        <v>2</v>
      </c>
      <c r="H553" s="49" t="s">
        <v>71</v>
      </c>
      <c r="I553" s="229"/>
      <c r="J553" s="229"/>
      <c r="K553" s="78">
        <f t="shared" si="164"/>
        <v>0</v>
      </c>
      <c r="L553" s="54">
        <f t="shared" si="165"/>
        <v>0</v>
      </c>
      <c r="M553" s="55">
        <f t="shared" si="163"/>
        <v>0</v>
      </c>
      <c r="N553" s="4" t="e">
        <f t="shared" si="153"/>
        <v>#DIV/0!</v>
      </c>
    </row>
    <row r="554" spans="1:18" s="2" customFormat="1">
      <c r="A554" s="17" t="s">
        <v>483</v>
      </c>
      <c r="B554" s="16" t="s">
        <v>12</v>
      </c>
      <c r="C554" s="16" t="s">
        <v>11</v>
      </c>
      <c r="D554" s="18">
        <v>10618</v>
      </c>
      <c r="E554" s="18" t="s">
        <v>594</v>
      </c>
      <c r="F554" s="16" t="s">
        <v>276</v>
      </c>
      <c r="G554" s="40">
        <v>3</v>
      </c>
      <c r="H554" s="49" t="s">
        <v>71</v>
      </c>
      <c r="I554" s="229"/>
      <c r="J554" s="229"/>
      <c r="K554" s="78">
        <f t="shared" si="164"/>
        <v>0</v>
      </c>
      <c r="L554" s="54">
        <f t="shared" si="165"/>
        <v>0</v>
      </c>
      <c r="M554" s="55">
        <f t="shared" si="163"/>
        <v>0</v>
      </c>
      <c r="N554" s="4" t="e">
        <f t="shared" si="153"/>
        <v>#DIV/0!</v>
      </c>
    </row>
    <row r="555" spans="1:18" s="2" customFormat="1">
      <c r="A555" s="17" t="s">
        <v>484</v>
      </c>
      <c r="B555" s="16" t="s">
        <v>12</v>
      </c>
      <c r="C555" s="16" t="s">
        <v>11</v>
      </c>
      <c r="D555" s="18">
        <v>10617</v>
      </c>
      <c r="E555" s="18" t="s">
        <v>594</v>
      </c>
      <c r="F555" s="16" t="s">
        <v>277</v>
      </c>
      <c r="G555" s="40">
        <v>3</v>
      </c>
      <c r="H555" s="49" t="s">
        <v>71</v>
      </c>
      <c r="I555" s="229"/>
      <c r="J555" s="229"/>
      <c r="K555" s="78">
        <f t="shared" si="164"/>
        <v>0</v>
      </c>
      <c r="L555" s="54">
        <f t="shared" si="165"/>
        <v>0</v>
      </c>
      <c r="M555" s="55">
        <f t="shared" si="163"/>
        <v>0</v>
      </c>
      <c r="N555" s="4" t="e">
        <f t="shared" si="153"/>
        <v>#DIV/0!</v>
      </c>
    </row>
    <row r="556" spans="1:18" s="2" customFormat="1">
      <c r="A556" s="17" t="s">
        <v>485</v>
      </c>
      <c r="B556" s="16" t="s">
        <v>12</v>
      </c>
      <c r="C556" s="16" t="s">
        <v>11</v>
      </c>
      <c r="D556" s="18">
        <v>10618</v>
      </c>
      <c r="E556" s="18" t="s">
        <v>594</v>
      </c>
      <c r="F556" s="16" t="s">
        <v>278</v>
      </c>
      <c r="G556" s="40">
        <v>2</v>
      </c>
      <c r="H556" s="49" t="s">
        <v>71</v>
      </c>
      <c r="I556" s="229"/>
      <c r="J556" s="229"/>
      <c r="K556" s="78">
        <f>TRUNC(I556*G556,2)</f>
        <v>0</v>
      </c>
      <c r="L556" s="54">
        <f>TRUNC(J556*G556,2)</f>
        <v>0</v>
      </c>
      <c r="M556" s="55">
        <f t="shared" si="163"/>
        <v>0</v>
      </c>
      <c r="N556" s="4" t="e">
        <f t="shared" si="153"/>
        <v>#DIV/0!</v>
      </c>
    </row>
    <row r="557" spans="1:18" s="2" customFormat="1">
      <c r="A557" s="17" t="s">
        <v>486</v>
      </c>
      <c r="B557" s="16" t="s">
        <v>12</v>
      </c>
      <c r="C557" s="16" t="s">
        <v>11</v>
      </c>
      <c r="D557" s="18">
        <v>10617</v>
      </c>
      <c r="E557" s="18" t="s">
        <v>594</v>
      </c>
      <c r="F557" s="16" t="s">
        <v>279</v>
      </c>
      <c r="G557" s="40">
        <v>4</v>
      </c>
      <c r="H557" s="49" t="s">
        <v>71</v>
      </c>
      <c r="I557" s="229"/>
      <c r="J557" s="229"/>
      <c r="K557" s="78">
        <f t="shared" si="164"/>
        <v>0</v>
      </c>
      <c r="L557" s="54">
        <f t="shared" si="165"/>
        <v>0</v>
      </c>
      <c r="M557" s="55">
        <f t="shared" si="163"/>
        <v>0</v>
      </c>
      <c r="N557" s="4" t="e">
        <f t="shared" si="153"/>
        <v>#DIV/0!</v>
      </c>
    </row>
    <row r="558" spans="1:18" s="3" customFormat="1">
      <c r="A558" s="17" t="s">
        <v>487</v>
      </c>
      <c r="B558" s="16" t="s">
        <v>12</v>
      </c>
      <c r="C558" s="16" t="s">
        <v>11</v>
      </c>
      <c r="D558" s="18" t="e">
        <f>#REF!</f>
        <v>#REF!</v>
      </c>
      <c r="E558" s="18" t="s">
        <v>594</v>
      </c>
      <c r="F558" s="187" t="s">
        <v>280</v>
      </c>
      <c r="G558" s="40">
        <v>50</v>
      </c>
      <c r="H558" s="49" t="s">
        <v>16</v>
      </c>
      <c r="I558" s="229"/>
      <c r="J558" s="229"/>
      <c r="K558" s="78">
        <f t="shared" ref="K558" si="166">TRUNC(I558*G558,2)</f>
        <v>0</v>
      </c>
      <c r="L558" s="54">
        <f t="shared" si="165"/>
        <v>0</v>
      </c>
      <c r="M558" s="55">
        <f t="shared" si="163"/>
        <v>0</v>
      </c>
      <c r="N558" s="4" t="e">
        <f t="shared" si="153"/>
        <v>#DIV/0!</v>
      </c>
      <c r="O558" s="2"/>
      <c r="P558" s="2"/>
      <c r="Q558" s="2"/>
      <c r="R558" s="2"/>
    </row>
    <row r="559" spans="1:18" s="2" customFormat="1">
      <c r="A559" s="15" t="s">
        <v>577</v>
      </c>
      <c r="B559" s="12"/>
      <c r="C559" s="12"/>
      <c r="D559" s="13"/>
      <c r="E559" s="13"/>
      <c r="F559" s="12" t="s">
        <v>180</v>
      </c>
      <c r="G559" s="40"/>
      <c r="H559" s="49"/>
      <c r="I559" s="53"/>
      <c r="J559" s="53"/>
      <c r="K559" s="85">
        <f>SUBTOTAL(9,K560:K565)</f>
        <v>0</v>
      </c>
      <c r="L559" s="85">
        <f>SUBTOTAL(9,L560:L565)</f>
        <v>0</v>
      </c>
      <c r="M559" s="86">
        <f>SUBTOTAL(9,M560:M565)</f>
        <v>0</v>
      </c>
      <c r="N559" s="4" t="e">
        <f t="shared" si="153"/>
        <v>#DIV/0!</v>
      </c>
    </row>
    <row r="560" spans="1:18" s="2" customFormat="1">
      <c r="A560" s="17" t="s">
        <v>471</v>
      </c>
      <c r="B560" s="16" t="s">
        <v>12</v>
      </c>
      <c r="C560" s="16" t="s">
        <v>11</v>
      </c>
      <c r="D560" s="18">
        <v>10642</v>
      </c>
      <c r="E560" s="18" t="s">
        <v>594</v>
      </c>
      <c r="F560" s="19" t="s">
        <v>704</v>
      </c>
      <c r="G560" s="76">
        <v>2</v>
      </c>
      <c r="H560" s="49" t="s">
        <v>16</v>
      </c>
      <c r="I560" s="237"/>
      <c r="J560" s="229"/>
      <c r="K560" s="78">
        <f t="shared" ref="K560" si="167">TRUNC(I560*G560,2)</f>
        <v>0</v>
      </c>
      <c r="L560" s="54">
        <f t="shared" ref="L560:L561" si="168">TRUNC(J560*G560,2)</f>
        <v>0</v>
      </c>
      <c r="M560" s="55">
        <f t="shared" ref="M560:M565" si="169">L560+K560</f>
        <v>0</v>
      </c>
      <c r="N560" s="4" t="e">
        <f t="shared" si="153"/>
        <v>#DIV/0!</v>
      </c>
    </row>
    <row r="561" spans="1:18" s="2" customFormat="1">
      <c r="A561" s="17" t="s">
        <v>472</v>
      </c>
      <c r="B561" s="16" t="s">
        <v>12</v>
      </c>
      <c r="C561" s="16" t="s">
        <v>11</v>
      </c>
      <c r="D561" s="18">
        <v>10638</v>
      </c>
      <c r="E561" s="18" t="s">
        <v>594</v>
      </c>
      <c r="F561" s="16" t="s">
        <v>705</v>
      </c>
      <c r="G561" s="69">
        <v>2</v>
      </c>
      <c r="H561" s="68" t="s">
        <v>16</v>
      </c>
      <c r="I561" s="238"/>
      <c r="J561" s="229"/>
      <c r="K561" s="78">
        <f>TRUNC(I561*G561,2)</f>
        <v>0</v>
      </c>
      <c r="L561" s="54">
        <f t="shared" si="168"/>
        <v>0</v>
      </c>
      <c r="M561" s="55">
        <f t="shared" si="169"/>
        <v>0</v>
      </c>
      <c r="N561" s="4" t="e">
        <f t="shared" si="153"/>
        <v>#DIV/0!</v>
      </c>
    </row>
    <row r="562" spans="1:18" s="2" customFormat="1">
      <c r="A562" s="17" t="s">
        <v>473</v>
      </c>
      <c r="B562" s="16" t="s">
        <v>12</v>
      </c>
      <c r="C562" s="16" t="s">
        <v>13</v>
      </c>
      <c r="D562" s="18">
        <v>103019</v>
      </c>
      <c r="E562" s="18" t="s">
        <v>593</v>
      </c>
      <c r="F562" s="16" t="s">
        <v>706</v>
      </c>
      <c r="G562" s="69">
        <v>2</v>
      </c>
      <c r="H562" s="68" t="s">
        <v>16</v>
      </c>
      <c r="I562" s="238"/>
      <c r="J562" s="229"/>
      <c r="K562" s="78">
        <f>TRUNC(I562*G562,2)</f>
        <v>0</v>
      </c>
      <c r="L562" s="54">
        <f t="shared" ref="L562" si="170">TRUNC(J562*G562,2)</f>
        <v>0</v>
      </c>
      <c r="M562" s="55">
        <f t="shared" si="169"/>
        <v>0</v>
      </c>
      <c r="N562" s="4" t="e">
        <f t="shared" si="153"/>
        <v>#DIV/0!</v>
      </c>
    </row>
    <row r="563" spans="1:18" s="2" customFormat="1">
      <c r="A563" s="17" t="s">
        <v>480</v>
      </c>
      <c r="B563" s="16" t="s">
        <v>12</v>
      </c>
      <c r="C563" s="16" t="s">
        <v>11</v>
      </c>
      <c r="D563" s="18">
        <v>10643</v>
      </c>
      <c r="E563" s="18" t="s">
        <v>593</v>
      </c>
      <c r="F563" s="16" t="s">
        <v>707</v>
      </c>
      <c r="G563" s="69">
        <v>2</v>
      </c>
      <c r="H563" s="68" t="s">
        <v>16</v>
      </c>
      <c r="I563" s="238"/>
      <c r="J563" s="229"/>
      <c r="K563" s="78">
        <f>TRUNC(I563*G563,2)</f>
        <v>0</v>
      </c>
      <c r="L563" s="54">
        <f t="shared" ref="L563:L565" si="171">TRUNC(J563*G563,2)</f>
        <v>0</v>
      </c>
      <c r="M563" s="55">
        <f t="shared" si="169"/>
        <v>0</v>
      </c>
      <c r="N563" s="4" t="e">
        <f t="shared" si="153"/>
        <v>#DIV/0!</v>
      </c>
    </row>
    <row r="564" spans="1:18" s="2" customFormat="1">
      <c r="A564" s="17" t="s">
        <v>481</v>
      </c>
      <c r="B564" s="16" t="s">
        <v>12</v>
      </c>
      <c r="C564" s="16" t="s">
        <v>11</v>
      </c>
      <c r="D564" s="18">
        <v>10644</v>
      </c>
      <c r="E564" s="18" t="s">
        <v>593</v>
      </c>
      <c r="F564" s="16" t="s">
        <v>708</v>
      </c>
      <c r="G564" s="69">
        <v>2</v>
      </c>
      <c r="H564" s="68" t="s">
        <v>16</v>
      </c>
      <c r="I564" s="238"/>
      <c r="J564" s="229"/>
      <c r="K564" s="78">
        <f>TRUNC(I564*G564,2)</f>
        <v>0</v>
      </c>
      <c r="L564" s="54">
        <f t="shared" si="171"/>
        <v>0</v>
      </c>
      <c r="M564" s="55">
        <f t="shared" si="169"/>
        <v>0</v>
      </c>
      <c r="N564" s="4" t="e">
        <f t="shared" ref="N564:N574" si="172">M564/$M$647*100</f>
        <v>#DIV/0!</v>
      </c>
    </row>
    <row r="565" spans="1:18" s="2" customFormat="1">
      <c r="A565" s="17" t="s">
        <v>482</v>
      </c>
      <c r="B565" s="16" t="s">
        <v>12</v>
      </c>
      <c r="C565" s="16" t="s">
        <v>13</v>
      </c>
      <c r="D565" s="18">
        <v>95250</v>
      </c>
      <c r="E565" s="18" t="s">
        <v>593</v>
      </c>
      <c r="F565" s="16" t="s">
        <v>709</v>
      </c>
      <c r="G565" s="69">
        <v>2</v>
      </c>
      <c r="H565" s="68" t="s">
        <v>16</v>
      </c>
      <c r="I565" s="238"/>
      <c r="J565" s="229"/>
      <c r="K565" s="78">
        <f>TRUNC(I565*G565,2)</f>
        <v>0</v>
      </c>
      <c r="L565" s="54">
        <f t="shared" si="171"/>
        <v>0</v>
      </c>
      <c r="M565" s="55">
        <f t="shared" si="169"/>
        <v>0</v>
      </c>
      <c r="N565" s="4" t="e">
        <f t="shared" si="172"/>
        <v>#DIV/0!</v>
      </c>
    </row>
    <row r="566" spans="1:18" s="2" customFormat="1">
      <c r="A566" s="15" t="s">
        <v>578</v>
      </c>
      <c r="B566" s="12"/>
      <c r="C566" s="12"/>
      <c r="D566" s="13"/>
      <c r="E566" s="13"/>
      <c r="F566" s="12" t="s">
        <v>227</v>
      </c>
      <c r="G566" s="40"/>
      <c r="H566" s="49"/>
      <c r="I566" s="53"/>
      <c r="J566" s="53"/>
      <c r="K566" s="85">
        <f>SUBTOTAL(9,K567:K570)</f>
        <v>0</v>
      </c>
      <c r="L566" s="85">
        <f>SUBTOTAL(9,L567:L570)</f>
        <v>0</v>
      </c>
      <c r="M566" s="86">
        <f>SUBTOTAL(9,M567:M570)</f>
        <v>0</v>
      </c>
      <c r="N566" s="4" t="e">
        <f t="shared" si="172"/>
        <v>#DIV/0!</v>
      </c>
    </row>
    <row r="567" spans="1:18" s="2" customFormat="1">
      <c r="A567" s="17" t="s">
        <v>471</v>
      </c>
      <c r="B567" s="16" t="s">
        <v>12</v>
      </c>
      <c r="C567" s="16" t="s">
        <v>14</v>
      </c>
      <c r="D567" s="18">
        <v>890</v>
      </c>
      <c r="E567" s="18" t="s">
        <v>593</v>
      </c>
      <c r="F567" s="19" t="s">
        <v>228</v>
      </c>
      <c r="G567" s="40">
        <f>4.4+53.3+7+0.7+(1.8+1.8)</f>
        <v>68.999999999999986</v>
      </c>
      <c r="H567" s="49" t="s">
        <v>17</v>
      </c>
      <c r="I567" s="229"/>
      <c r="J567" s="229"/>
      <c r="K567" s="78">
        <f t="shared" ref="K567:K570" si="173">TRUNC(I567*G567,2)</f>
        <v>0</v>
      </c>
      <c r="L567" s="54">
        <f t="shared" ref="L567:L570" si="174">TRUNC(J567*G567,2)</f>
        <v>0</v>
      </c>
      <c r="M567" s="55">
        <f>L567+K567</f>
        <v>0</v>
      </c>
      <c r="N567" s="4" t="e">
        <f t="shared" si="172"/>
        <v>#DIV/0!</v>
      </c>
    </row>
    <row r="568" spans="1:18" s="2" customFormat="1">
      <c r="A568" s="17" t="s">
        <v>472</v>
      </c>
      <c r="B568" s="16" t="s">
        <v>12</v>
      </c>
      <c r="C568" s="16" t="s">
        <v>14</v>
      </c>
      <c r="D568" s="18">
        <v>901</v>
      </c>
      <c r="E568" s="18" t="s">
        <v>593</v>
      </c>
      <c r="F568" s="19" t="s">
        <v>31</v>
      </c>
      <c r="G568" s="40">
        <v>11</v>
      </c>
      <c r="H568" s="49" t="s">
        <v>16</v>
      </c>
      <c r="I568" s="229"/>
      <c r="J568" s="229"/>
      <c r="K568" s="78">
        <f t="shared" si="173"/>
        <v>0</v>
      </c>
      <c r="L568" s="54">
        <f t="shared" si="174"/>
        <v>0</v>
      </c>
      <c r="M568" s="55">
        <f>L568+K568</f>
        <v>0</v>
      </c>
      <c r="N568" s="4" t="e">
        <f t="shared" si="172"/>
        <v>#DIV/0!</v>
      </c>
    </row>
    <row r="569" spans="1:18" s="2" customFormat="1">
      <c r="A569" s="17" t="s">
        <v>473</v>
      </c>
      <c r="B569" s="16" t="s">
        <v>12</v>
      </c>
      <c r="C569" s="16" t="s">
        <v>14</v>
      </c>
      <c r="D569" s="18">
        <v>10613</v>
      </c>
      <c r="E569" s="18" t="s">
        <v>593</v>
      </c>
      <c r="F569" s="19" t="s">
        <v>32</v>
      </c>
      <c r="G569" s="40">
        <v>2</v>
      </c>
      <c r="H569" s="49" t="s">
        <v>16</v>
      </c>
      <c r="I569" s="229"/>
      <c r="J569" s="229"/>
      <c r="K569" s="78">
        <f t="shared" si="173"/>
        <v>0</v>
      </c>
      <c r="L569" s="54">
        <f t="shared" si="174"/>
        <v>0</v>
      </c>
      <c r="M569" s="55">
        <f>L569+K569</f>
        <v>0</v>
      </c>
      <c r="N569" s="4" t="e">
        <f t="shared" si="172"/>
        <v>#DIV/0!</v>
      </c>
    </row>
    <row r="570" spans="1:18" s="2" customFormat="1">
      <c r="A570" s="17" t="s">
        <v>480</v>
      </c>
      <c r="B570" s="16" t="s">
        <v>12</v>
      </c>
      <c r="C570" s="16" t="s">
        <v>14</v>
      </c>
      <c r="D570" s="18">
        <v>940</v>
      </c>
      <c r="E570" s="18" t="s">
        <v>593</v>
      </c>
      <c r="F570" s="19" t="s">
        <v>33</v>
      </c>
      <c r="G570" s="40">
        <v>12</v>
      </c>
      <c r="H570" s="49" t="s">
        <v>16</v>
      </c>
      <c r="I570" s="229"/>
      <c r="J570" s="229"/>
      <c r="K570" s="78">
        <f t="shared" si="173"/>
        <v>0</v>
      </c>
      <c r="L570" s="54">
        <f t="shared" si="174"/>
        <v>0</v>
      </c>
      <c r="M570" s="55">
        <f>L570+K570</f>
        <v>0</v>
      </c>
      <c r="N570" s="4" t="e">
        <f t="shared" si="172"/>
        <v>#DIV/0!</v>
      </c>
    </row>
    <row r="571" spans="1:18" s="2" customFormat="1">
      <c r="A571" s="17"/>
      <c r="B571" s="16"/>
      <c r="C571" s="16"/>
      <c r="D571" s="18"/>
      <c r="E571" s="18"/>
      <c r="F571" s="202" t="s">
        <v>750</v>
      </c>
      <c r="G571" s="40"/>
      <c r="H571" s="49"/>
      <c r="I571" s="53"/>
      <c r="J571" s="53"/>
      <c r="K571" s="78"/>
      <c r="L571" s="54"/>
      <c r="M571" s="52">
        <f>$M$478+$M$542</f>
        <v>0</v>
      </c>
      <c r="N571" s="4"/>
    </row>
    <row r="572" spans="1:18" s="3" customFormat="1">
      <c r="A572" s="15" t="s">
        <v>476</v>
      </c>
      <c r="B572" s="12"/>
      <c r="C572" s="12"/>
      <c r="D572" s="13"/>
      <c r="E572" s="13"/>
      <c r="F572" s="12" t="s">
        <v>496</v>
      </c>
      <c r="G572" s="14"/>
      <c r="H572" s="49"/>
      <c r="I572" s="53"/>
      <c r="J572" s="53"/>
      <c r="K572" s="51">
        <f>K573+K602+K613+K632</f>
        <v>0</v>
      </c>
      <c r="L572" s="51">
        <f>L573+L602+L613+L632</f>
        <v>0</v>
      </c>
      <c r="M572" s="52"/>
      <c r="N572" s="84" t="e">
        <f t="shared" si="172"/>
        <v>#DIV/0!</v>
      </c>
      <c r="O572" s="2"/>
      <c r="P572" s="2"/>
      <c r="Q572" s="2"/>
      <c r="R572" s="2"/>
    </row>
    <row r="573" spans="1:18" s="3" customFormat="1">
      <c r="A573" s="15" t="s">
        <v>506</v>
      </c>
      <c r="B573" s="12"/>
      <c r="C573" s="12"/>
      <c r="D573" s="13"/>
      <c r="E573" s="13"/>
      <c r="F573" s="12" t="s">
        <v>181</v>
      </c>
      <c r="G573" s="14"/>
      <c r="H573" s="49"/>
      <c r="I573" s="53"/>
      <c r="J573" s="53"/>
      <c r="K573" s="51">
        <f>SUBTOTAL(9,K574:K601)</f>
        <v>0</v>
      </c>
      <c r="L573" s="51">
        <f>SUBTOTAL(9,L574:L601)</f>
        <v>0</v>
      </c>
      <c r="M573" s="52">
        <f>SUBTOTAL(9,M574:M601)</f>
        <v>0</v>
      </c>
      <c r="N573" s="4" t="e">
        <f t="shared" si="172"/>
        <v>#DIV/0!</v>
      </c>
      <c r="O573" s="2"/>
      <c r="P573" s="2"/>
      <c r="Q573" s="2"/>
      <c r="R573" s="2"/>
    </row>
    <row r="574" spans="1:18" s="3" customFormat="1">
      <c r="A574" s="17" t="s">
        <v>471</v>
      </c>
      <c r="B574" s="18" t="s">
        <v>12</v>
      </c>
      <c r="C574" s="18" t="s">
        <v>11</v>
      </c>
      <c r="D574" s="18">
        <v>1150</v>
      </c>
      <c r="E574" s="18" t="s">
        <v>593</v>
      </c>
      <c r="F574" s="19" t="s">
        <v>220</v>
      </c>
      <c r="G574" s="40">
        <v>20</v>
      </c>
      <c r="H574" s="49" t="s">
        <v>17</v>
      </c>
      <c r="I574" s="229"/>
      <c r="J574" s="229"/>
      <c r="K574" s="54">
        <f t="shared" ref="K574:K575" si="175">TRUNC(I574*G574,2)</f>
        <v>0</v>
      </c>
      <c r="L574" s="54">
        <f t="shared" ref="L574:L575" si="176">TRUNC(J574*G574,2)</f>
        <v>0</v>
      </c>
      <c r="M574" s="55">
        <f t="shared" ref="M574:M588" si="177">L574+K574</f>
        <v>0</v>
      </c>
      <c r="N574" s="4" t="e">
        <f t="shared" si="172"/>
        <v>#DIV/0!</v>
      </c>
      <c r="O574" s="2"/>
      <c r="P574" s="2"/>
      <c r="Q574" s="2"/>
      <c r="R574" s="2"/>
    </row>
    <row r="575" spans="1:18" s="3" customFormat="1">
      <c r="A575" s="17" t="s">
        <v>472</v>
      </c>
      <c r="B575" s="18" t="s">
        <v>12</v>
      </c>
      <c r="C575" s="18" t="s">
        <v>11</v>
      </c>
      <c r="D575" s="18">
        <v>1151</v>
      </c>
      <c r="E575" s="18" t="s">
        <v>593</v>
      </c>
      <c r="F575" s="19" t="s">
        <v>182</v>
      </c>
      <c r="G575" s="40">
        <v>205</v>
      </c>
      <c r="H575" s="49" t="s">
        <v>17</v>
      </c>
      <c r="I575" s="229"/>
      <c r="J575" s="229"/>
      <c r="K575" s="54">
        <f t="shared" si="175"/>
        <v>0</v>
      </c>
      <c r="L575" s="54">
        <f t="shared" si="176"/>
        <v>0</v>
      </c>
      <c r="M575" s="55">
        <f t="shared" si="177"/>
        <v>0</v>
      </c>
      <c r="N575" s="4" t="e">
        <f t="shared" ref="N575:N638" si="178">M575/$M$647*100</f>
        <v>#DIV/0!</v>
      </c>
      <c r="O575" s="2"/>
      <c r="P575" s="2"/>
      <c r="Q575" s="2"/>
      <c r="R575" s="2"/>
    </row>
    <row r="576" spans="1:18" s="3" customFormat="1">
      <c r="A576" s="17" t="s">
        <v>473</v>
      </c>
      <c r="B576" s="18" t="s">
        <v>12</v>
      </c>
      <c r="C576" s="18" t="s">
        <v>11</v>
      </c>
      <c r="D576" s="18">
        <v>1152</v>
      </c>
      <c r="E576" s="18" t="s">
        <v>593</v>
      </c>
      <c r="F576" s="19" t="s">
        <v>183</v>
      </c>
      <c r="G576" s="40">
        <v>52</v>
      </c>
      <c r="H576" s="49" t="s">
        <v>17</v>
      </c>
      <c r="I576" s="229"/>
      <c r="J576" s="229"/>
      <c r="K576" s="54">
        <f>TRUNC(I576*G576,2)</f>
        <v>0</v>
      </c>
      <c r="L576" s="54">
        <f t="shared" ref="L576:L597" si="179">TRUNC(J576*G576,2)</f>
        <v>0</v>
      </c>
      <c r="M576" s="55">
        <f t="shared" si="177"/>
        <v>0</v>
      </c>
      <c r="N576" s="4" t="e">
        <f t="shared" si="178"/>
        <v>#DIV/0!</v>
      </c>
      <c r="O576" s="2"/>
      <c r="P576" s="2"/>
      <c r="Q576" s="2"/>
      <c r="R576" s="2"/>
    </row>
    <row r="577" spans="1:18" s="3" customFormat="1">
      <c r="A577" s="17" t="s">
        <v>480</v>
      </c>
      <c r="B577" s="18" t="s">
        <v>12</v>
      </c>
      <c r="C577" s="18" t="s">
        <v>11</v>
      </c>
      <c r="D577" s="18">
        <v>1153</v>
      </c>
      <c r="E577" s="18" t="s">
        <v>593</v>
      </c>
      <c r="F577" s="19" t="s">
        <v>184</v>
      </c>
      <c r="G577" s="40">
        <v>120</v>
      </c>
      <c r="H577" s="49" t="s">
        <v>17</v>
      </c>
      <c r="I577" s="229"/>
      <c r="J577" s="229"/>
      <c r="K577" s="54">
        <f t="shared" ref="K577:K597" si="180">TRUNC(I577*G577,2)</f>
        <v>0</v>
      </c>
      <c r="L577" s="54">
        <f t="shared" si="179"/>
        <v>0</v>
      </c>
      <c r="M577" s="55">
        <f t="shared" si="177"/>
        <v>0</v>
      </c>
      <c r="N577" s="4" t="e">
        <f t="shared" si="178"/>
        <v>#DIV/0!</v>
      </c>
      <c r="O577" s="2"/>
      <c r="P577" s="2"/>
      <c r="Q577" s="2"/>
      <c r="R577" s="2"/>
    </row>
    <row r="578" spans="1:18" s="3" customFormat="1">
      <c r="A578" s="17" t="s">
        <v>481</v>
      </c>
      <c r="B578" s="18" t="s">
        <v>12</v>
      </c>
      <c r="C578" s="18" t="s">
        <v>11</v>
      </c>
      <c r="D578" s="18">
        <v>1154</v>
      </c>
      <c r="E578" s="18" t="s">
        <v>593</v>
      </c>
      <c r="F578" s="19" t="s">
        <v>185</v>
      </c>
      <c r="G578" s="40">
        <v>115</v>
      </c>
      <c r="H578" s="49" t="s">
        <v>17</v>
      </c>
      <c r="I578" s="229"/>
      <c r="J578" s="229"/>
      <c r="K578" s="54">
        <f t="shared" si="180"/>
        <v>0</v>
      </c>
      <c r="L578" s="54">
        <f t="shared" si="179"/>
        <v>0</v>
      </c>
      <c r="M578" s="55">
        <f t="shared" si="177"/>
        <v>0</v>
      </c>
      <c r="N578" s="4" t="e">
        <f t="shared" si="178"/>
        <v>#DIV/0!</v>
      </c>
      <c r="O578" s="2"/>
      <c r="P578" s="2"/>
      <c r="Q578" s="2"/>
      <c r="R578" s="2"/>
    </row>
    <row r="579" spans="1:18" s="3" customFormat="1">
      <c r="A579" s="17" t="s">
        <v>482</v>
      </c>
      <c r="B579" s="18" t="s">
        <v>12</v>
      </c>
      <c r="C579" s="18" t="s">
        <v>11</v>
      </c>
      <c r="D579" s="18">
        <v>1155</v>
      </c>
      <c r="E579" s="18" t="s">
        <v>594</v>
      </c>
      <c r="F579" s="19" t="s">
        <v>221</v>
      </c>
      <c r="G579" s="40">
        <v>20</v>
      </c>
      <c r="H579" s="49" t="s">
        <v>17</v>
      </c>
      <c r="I579" s="229"/>
      <c r="J579" s="229"/>
      <c r="K579" s="54">
        <f t="shared" si="180"/>
        <v>0</v>
      </c>
      <c r="L579" s="54">
        <f t="shared" si="179"/>
        <v>0</v>
      </c>
      <c r="M579" s="55">
        <f t="shared" si="177"/>
        <v>0</v>
      </c>
      <c r="N579" s="4" t="e">
        <f t="shared" si="178"/>
        <v>#DIV/0!</v>
      </c>
      <c r="O579" s="2"/>
      <c r="P579" s="2"/>
      <c r="Q579" s="2"/>
      <c r="R579" s="2"/>
    </row>
    <row r="580" spans="1:18" s="2" customFormat="1">
      <c r="A580" s="17" t="s">
        <v>483</v>
      </c>
      <c r="B580" s="18" t="s">
        <v>12</v>
      </c>
      <c r="C580" s="18" t="s">
        <v>11</v>
      </c>
      <c r="D580" s="18">
        <v>1156</v>
      </c>
      <c r="E580" s="18" t="s">
        <v>594</v>
      </c>
      <c r="F580" s="19" t="s">
        <v>222</v>
      </c>
      <c r="G580" s="40">
        <v>50</v>
      </c>
      <c r="H580" s="49" t="s">
        <v>17</v>
      </c>
      <c r="I580" s="229"/>
      <c r="J580" s="229"/>
      <c r="K580" s="54">
        <f t="shared" si="180"/>
        <v>0</v>
      </c>
      <c r="L580" s="54">
        <f>TRUNC(J580*G580,2)</f>
        <v>0</v>
      </c>
      <c r="M580" s="55">
        <f t="shared" si="177"/>
        <v>0</v>
      </c>
      <c r="N580" s="4" t="e">
        <f t="shared" si="178"/>
        <v>#DIV/0!</v>
      </c>
    </row>
    <row r="581" spans="1:18" s="2" customFormat="1">
      <c r="A581" s="17" t="s">
        <v>484</v>
      </c>
      <c r="B581" s="18" t="s">
        <v>12</v>
      </c>
      <c r="C581" s="18" t="s">
        <v>11</v>
      </c>
      <c r="D581" s="18">
        <v>1157</v>
      </c>
      <c r="E581" s="18" t="s">
        <v>594</v>
      </c>
      <c r="F581" s="19" t="s">
        <v>223</v>
      </c>
      <c r="G581" s="40">
        <v>2</v>
      </c>
      <c r="H581" s="49" t="s">
        <v>17</v>
      </c>
      <c r="I581" s="229"/>
      <c r="J581" s="229"/>
      <c r="K581" s="54">
        <f t="shared" si="180"/>
        <v>0</v>
      </c>
      <c r="L581" s="54">
        <f t="shared" si="179"/>
        <v>0</v>
      </c>
      <c r="M581" s="55">
        <f t="shared" si="177"/>
        <v>0</v>
      </c>
      <c r="N581" s="4" t="e">
        <f t="shared" si="178"/>
        <v>#DIV/0!</v>
      </c>
    </row>
    <row r="582" spans="1:18" s="2" customFormat="1">
      <c r="A582" s="17" t="s">
        <v>485</v>
      </c>
      <c r="B582" s="18" t="s">
        <v>12</v>
      </c>
      <c r="C582" s="18" t="s">
        <v>11</v>
      </c>
      <c r="D582" s="18">
        <v>1158</v>
      </c>
      <c r="E582" s="18" t="s">
        <v>594</v>
      </c>
      <c r="F582" s="19" t="s">
        <v>448</v>
      </c>
      <c r="G582" s="40">
        <v>30</v>
      </c>
      <c r="H582" s="49" t="s">
        <v>17</v>
      </c>
      <c r="I582" s="229"/>
      <c r="J582" s="229"/>
      <c r="K582" s="54">
        <f t="shared" si="180"/>
        <v>0</v>
      </c>
      <c r="L582" s="54">
        <f t="shared" si="179"/>
        <v>0</v>
      </c>
      <c r="M582" s="55">
        <f t="shared" si="177"/>
        <v>0</v>
      </c>
      <c r="N582" s="4" t="e">
        <f t="shared" si="178"/>
        <v>#DIV/0!</v>
      </c>
    </row>
    <row r="583" spans="1:18" s="2" customFormat="1">
      <c r="A583" s="17" t="s">
        <v>486</v>
      </c>
      <c r="B583" s="16" t="s">
        <v>12</v>
      </c>
      <c r="C583" s="16" t="s">
        <v>11</v>
      </c>
      <c r="D583" s="18">
        <v>745524</v>
      </c>
      <c r="E583" s="18" t="s">
        <v>594</v>
      </c>
      <c r="F583" s="19" t="s">
        <v>342</v>
      </c>
      <c r="G583" s="40">
        <v>7</v>
      </c>
      <c r="H583" s="49" t="s">
        <v>16</v>
      </c>
      <c r="I583" s="229"/>
      <c r="J583" s="229"/>
      <c r="K583" s="54">
        <f t="shared" si="180"/>
        <v>0</v>
      </c>
      <c r="L583" s="54">
        <f t="shared" si="179"/>
        <v>0</v>
      </c>
      <c r="M583" s="55">
        <f t="shared" si="177"/>
        <v>0</v>
      </c>
      <c r="N583" s="4" t="e">
        <f t="shared" si="178"/>
        <v>#DIV/0!</v>
      </c>
    </row>
    <row r="584" spans="1:18" s="3" customFormat="1">
      <c r="A584" s="17" t="s">
        <v>487</v>
      </c>
      <c r="B584" s="16" t="s">
        <v>12</v>
      </c>
      <c r="C584" s="16" t="s">
        <v>11</v>
      </c>
      <c r="D584" s="18">
        <v>745525</v>
      </c>
      <c r="E584" s="18" t="s">
        <v>594</v>
      </c>
      <c r="F584" s="19" t="s">
        <v>343</v>
      </c>
      <c r="G584" s="40">
        <v>4</v>
      </c>
      <c r="H584" s="49" t="s">
        <v>16</v>
      </c>
      <c r="I584" s="229"/>
      <c r="J584" s="229"/>
      <c r="K584" s="54">
        <f t="shared" si="180"/>
        <v>0</v>
      </c>
      <c r="L584" s="54">
        <f>TRUNC(J584*G584,2)</f>
        <v>0</v>
      </c>
      <c r="M584" s="55">
        <f t="shared" si="177"/>
        <v>0</v>
      </c>
      <c r="N584" s="4" t="e">
        <f t="shared" si="178"/>
        <v>#DIV/0!</v>
      </c>
      <c r="O584" s="2"/>
      <c r="P584" s="2"/>
      <c r="Q584" s="2"/>
      <c r="R584" s="2"/>
    </row>
    <row r="585" spans="1:18" s="3" customFormat="1">
      <c r="A585" s="17" t="s">
        <v>488</v>
      </c>
      <c r="B585" s="16" t="s">
        <v>12</v>
      </c>
      <c r="C585" s="16" t="s">
        <v>11</v>
      </c>
      <c r="D585" s="18">
        <v>745526</v>
      </c>
      <c r="E585" s="18" t="s">
        <v>594</v>
      </c>
      <c r="F585" s="19" t="s">
        <v>344</v>
      </c>
      <c r="G585" s="40">
        <v>9</v>
      </c>
      <c r="H585" s="49" t="s">
        <v>16</v>
      </c>
      <c r="I585" s="229"/>
      <c r="J585" s="229"/>
      <c r="K585" s="54">
        <f t="shared" si="180"/>
        <v>0</v>
      </c>
      <c r="L585" s="54">
        <f t="shared" si="179"/>
        <v>0</v>
      </c>
      <c r="M585" s="55">
        <f t="shared" si="177"/>
        <v>0</v>
      </c>
      <c r="N585" s="4" t="e">
        <f t="shared" si="178"/>
        <v>#DIV/0!</v>
      </c>
      <c r="O585" s="2"/>
      <c r="P585" s="2"/>
      <c r="Q585" s="2"/>
      <c r="R585" s="2"/>
    </row>
    <row r="586" spans="1:18" s="3" customFormat="1">
      <c r="A586" s="17" t="s">
        <v>489</v>
      </c>
      <c r="B586" s="16" t="s">
        <v>12</v>
      </c>
      <c r="C586" s="16" t="s">
        <v>11</v>
      </c>
      <c r="D586" s="18">
        <v>745527</v>
      </c>
      <c r="E586" s="18" t="s">
        <v>594</v>
      </c>
      <c r="F586" s="19" t="s">
        <v>345</v>
      </c>
      <c r="G586" s="40">
        <v>4</v>
      </c>
      <c r="H586" s="49" t="s">
        <v>16</v>
      </c>
      <c r="I586" s="229"/>
      <c r="J586" s="229"/>
      <c r="K586" s="54">
        <f t="shared" si="180"/>
        <v>0</v>
      </c>
      <c r="L586" s="54">
        <f t="shared" si="179"/>
        <v>0</v>
      </c>
      <c r="M586" s="55">
        <f t="shared" si="177"/>
        <v>0</v>
      </c>
      <c r="N586" s="4" t="e">
        <f t="shared" si="178"/>
        <v>#DIV/0!</v>
      </c>
      <c r="O586" s="2"/>
      <c r="P586" s="2"/>
      <c r="Q586" s="2"/>
      <c r="R586" s="2"/>
    </row>
    <row r="587" spans="1:18" s="3" customFormat="1">
      <c r="A587" s="17" t="s">
        <v>490</v>
      </c>
      <c r="B587" s="18" t="s">
        <v>12</v>
      </c>
      <c r="C587" s="18" t="s">
        <v>11</v>
      </c>
      <c r="D587" s="18">
        <v>1037</v>
      </c>
      <c r="E587" s="18"/>
      <c r="F587" s="19" t="s">
        <v>449</v>
      </c>
      <c r="G587" s="40">
        <v>1</v>
      </c>
      <c r="H587" s="49" t="s">
        <v>16</v>
      </c>
      <c r="I587" s="229"/>
      <c r="J587" s="229"/>
      <c r="K587" s="54">
        <f t="shared" si="180"/>
        <v>0</v>
      </c>
      <c r="L587" s="54">
        <f t="shared" si="179"/>
        <v>0</v>
      </c>
      <c r="M587" s="55">
        <f t="shared" si="177"/>
        <v>0</v>
      </c>
      <c r="N587" s="4" t="e">
        <f t="shared" si="178"/>
        <v>#DIV/0!</v>
      </c>
      <c r="O587" s="2"/>
      <c r="P587" s="2"/>
      <c r="Q587" s="2"/>
      <c r="R587" s="2"/>
    </row>
    <row r="588" spans="1:18" s="2" customFormat="1">
      <c r="A588" s="17" t="s">
        <v>491</v>
      </c>
      <c r="B588" s="16" t="s">
        <v>12</v>
      </c>
      <c r="C588" s="16" t="s">
        <v>14</v>
      </c>
      <c r="D588" s="18">
        <v>11509</v>
      </c>
      <c r="E588" s="18" t="s">
        <v>593</v>
      </c>
      <c r="F588" s="19" t="s">
        <v>186</v>
      </c>
      <c r="G588" s="40">
        <v>45</v>
      </c>
      <c r="H588" s="49" t="s">
        <v>23</v>
      </c>
      <c r="I588" s="229"/>
      <c r="J588" s="229"/>
      <c r="K588" s="54">
        <f t="shared" si="180"/>
        <v>0</v>
      </c>
      <c r="L588" s="54">
        <f t="shared" si="179"/>
        <v>0</v>
      </c>
      <c r="M588" s="55">
        <f t="shared" si="177"/>
        <v>0</v>
      </c>
      <c r="N588" s="4" t="e">
        <f t="shared" si="178"/>
        <v>#DIV/0!</v>
      </c>
    </row>
    <row r="589" spans="1:18" s="2" customFormat="1">
      <c r="A589" s="17" t="s">
        <v>492</v>
      </c>
      <c r="B589" s="16" t="s">
        <v>12</v>
      </c>
      <c r="C589" s="16" t="s">
        <v>14</v>
      </c>
      <c r="D589" s="18">
        <v>9823</v>
      </c>
      <c r="E589" s="18" t="s">
        <v>593</v>
      </c>
      <c r="F589" s="19" t="s">
        <v>346</v>
      </c>
      <c r="G589" s="40">
        <v>42</v>
      </c>
      <c r="H589" s="49" t="s">
        <v>34</v>
      </c>
      <c r="I589" s="229"/>
      <c r="J589" s="53" t="s">
        <v>585</v>
      </c>
      <c r="K589" s="54">
        <f t="shared" si="180"/>
        <v>0</v>
      </c>
      <c r="L589" s="50" t="s">
        <v>585</v>
      </c>
      <c r="M589" s="55">
        <f>K589</f>
        <v>0</v>
      </c>
      <c r="N589" s="4" t="e">
        <f t="shared" si="178"/>
        <v>#DIV/0!</v>
      </c>
    </row>
    <row r="590" spans="1:18" s="2" customFormat="1">
      <c r="A590" s="17" t="s">
        <v>493</v>
      </c>
      <c r="B590" s="16" t="s">
        <v>12</v>
      </c>
      <c r="C590" s="16" t="s">
        <v>11</v>
      </c>
      <c r="D590" s="18">
        <v>408067</v>
      </c>
      <c r="E590" s="18" t="s">
        <v>594</v>
      </c>
      <c r="F590" s="19" t="s">
        <v>347</v>
      </c>
      <c r="G590" s="40">
        <v>17</v>
      </c>
      <c r="H590" s="49" t="s">
        <v>23</v>
      </c>
      <c r="I590" s="229"/>
      <c r="J590" s="53" t="s">
        <v>585</v>
      </c>
      <c r="K590" s="54">
        <f t="shared" si="180"/>
        <v>0</v>
      </c>
      <c r="L590" s="50" t="s">
        <v>585</v>
      </c>
      <c r="M590" s="55">
        <f>K590</f>
        <v>0</v>
      </c>
      <c r="N590" s="4" t="e">
        <f t="shared" si="178"/>
        <v>#DIV/0!</v>
      </c>
    </row>
    <row r="591" spans="1:18" s="3" customFormat="1">
      <c r="A591" s="17" t="s">
        <v>494</v>
      </c>
      <c r="B591" s="16" t="s">
        <v>12</v>
      </c>
      <c r="C591" s="16" t="s">
        <v>11</v>
      </c>
      <c r="D591" s="18">
        <v>10511</v>
      </c>
      <c r="E591" s="18" t="s">
        <v>594</v>
      </c>
      <c r="F591" s="19" t="s">
        <v>348</v>
      </c>
      <c r="G591" s="40">
        <v>16</v>
      </c>
      <c r="H591" s="49" t="s">
        <v>17</v>
      </c>
      <c r="I591" s="229"/>
      <c r="J591" s="229"/>
      <c r="K591" s="54">
        <f>TRUNC(I591*G591,2)</f>
        <v>0</v>
      </c>
      <c r="L591" s="54">
        <f>TRUNC(J591*G591,2)</f>
        <v>0</v>
      </c>
      <c r="M591" s="55">
        <f t="shared" ref="M591:M601" si="181">L591+K591</f>
        <v>0</v>
      </c>
      <c r="N591" s="4" t="e">
        <f t="shared" si="178"/>
        <v>#DIV/0!</v>
      </c>
      <c r="O591" s="2"/>
      <c r="P591" s="2"/>
      <c r="Q591" s="2"/>
      <c r="R591" s="2"/>
    </row>
    <row r="592" spans="1:18" s="2" customFormat="1" ht="25.5">
      <c r="A592" s="17" t="s">
        <v>519</v>
      </c>
      <c r="B592" s="18" t="s">
        <v>12</v>
      </c>
      <c r="C592" s="18" t="s">
        <v>11</v>
      </c>
      <c r="D592" s="18">
        <v>1028</v>
      </c>
      <c r="E592" s="18" t="s">
        <v>594</v>
      </c>
      <c r="F592" s="19" t="s">
        <v>349</v>
      </c>
      <c r="G592" s="40">
        <v>5</v>
      </c>
      <c r="H592" s="49" t="s">
        <v>16</v>
      </c>
      <c r="I592" s="229"/>
      <c r="J592" s="229"/>
      <c r="K592" s="54">
        <f>TRUNC(I592*G592,2)</f>
        <v>0</v>
      </c>
      <c r="L592" s="54">
        <f t="shared" si="179"/>
        <v>0</v>
      </c>
      <c r="M592" s="55">
        <f t="shared" si="181"/>
        <v>0</v>
      </c>
      <c r="N592" s="4" t="e">
        <f t="shared" si="178"/>
        <v>#DIV/0!</v>
      </c>
    </row>
    <row r="593" spans="1:18" s="2" customFormat="1" ht="25.5">
      <c r="A593" s="17" t="s">
        <v>520</v>
      </c>
      <c r="B593" s="18" t="s">
        <v>12</v>
      </c>
      <c r="C593" s="18" t="s">
        <v>11</v>
      </c>
      <c r="D593" s="18">
        <v>1026</v>
      </c>
      <c r="E593" s="18" t="s">
        <v>594</v>
      </c>
      <c r="F593" s="19" t="s">
        <v>350</v>
      </c>
      <c r="G593" s="40">
        <v>21</v>
      </c>
      <c r="H593" s="49" t="s">
        <v>16</v>
      </c>
      <c r="I593" s="229"/>
      <c r="J593" s="229"/>
      <c r="K593" s="54">
        <f>TRUNC(I593*G593,2)</f>
        <v>0</v>
      </c>
      <c r="L593" s="54">
        <f>TRUNC(J593*G593,2)</f>
        <v>0</v>
      </c>
      <c r="M593" s="55">
        <f t="shared" si="181"/>
        <v>0</v>
      </c>
      <c r="N593" s="4" t="e">
        <f t="shared" si="178"/>
        <v>#DIV/0!</v>
      </c>
    </row>
    <row r="594" spans="1:18" s="2" customFormat="1" ht="25.5">
      <c r="A594" s="17" t="s">
        <v>521</v>
      </c>
      <c r="B594" s="16" t="s">
        <v>12</v>
      </c>
      <c r="C594" s="16" t="s">
        <v>11</v>
      </c>
      <c r="D594" s="18">
        <v>1029</v>
      </c>
      <c r="E594" s="18" t="s">
        <v>594</v>
      </c>
      <c r="F594" s="19" t="s">
        <v>351</v>
      </c>
      <c r="G594" s="40">
        <v>5</v>
      </c>
      <c r="H594" s="49" t="s">
        <v>16</v>
      </c>
      <c r="I594" s="229"/>
      <c r="J594" s="229"/>
      <c r="K594" s="54">
        <f>TRUNC(I594*G594,2)</f>
        <v>0</v>
      </c>
      <c r="L594" s="54">
        <f>TRUNC(J594*G594,2)</f>
        <v>0</v>
      </c>
      <c r="M594" s="55">
        <f t="shared" si="181"/>
        <v>0</v>
      </c>
      <c r="N594" s="4" t="e">
        <f t="shared" si="178"/>
        <v>#DIV/0!</v>
      </c>
    </row>
    <row r="595" spans="1:18" s="2" customFormat="1" ht="25.5">
      <c r="A595" s="17" t="s">
        <v>522</v>
      </c>
      <c r="B595" s="18" t="s">
        <v>12</v>
      </c>
      <c r="C595" s="18" t="s">
        <v>11</v>
      </c>
      <c r="D595" s="18">
        <v>1027</v>
      </c>
      <c r="E595" s="18" t="s">
        <v>594</v>
      </c>
      <c r="F595" s="19" t="s">
        <v>352</v>
      </c>
      <c r="G595" s="40">
        <v>19</v>
      </c>
      <c r="H595" s="49" t="s">
        <v>16</v>
      </c>
      <c r="I595" s="229"/>
      <c r="J595" s="229"/>
      <c r="K595" s="54">
        <f t="shared" si="180"/>
        <v>0</v>
      </c>
      <c r="L595" s="54">
        <f t="shared" si="179"/>
        <v>0</v>
      </c>
      <c r="M595" s="55">
        <f t="shared" si="181"/>
        <v>0</v>
      </c>
      <c r="N595" s="4" t="e">
        <f t="shared" si="178"/>
        <v>#DIV/0!</v>
      </c>
    </row>
    <row r="596" spans="1:18" s="2" customFormat="1" ht="25.5">
      <c r="A596" s="17" t="s">
        <v>538</v>
      </c>
      <c r="B596" s="18" t="s">
        <v>12</v>
      </c>
      <c r="C596" s="18" t="s">
        <v>11</v>
      </c>
      <c r="D596" s="18">
        <v>1030</v>
      </c>
      <c r="E596" s="18" t="s">
        <v>594</v>
      </c>
      <c r="F596" s="19" t="s">
        <v>440</v>
      </c>
      <c r="G596" s="40">
        <v>2</v>
      </c>
      <c r="H596" s="49" t="s">
        <v>16</v>
      </c>
      <c r="I596" s="229"/>
      <c r="J596" s="229"/>
      <c r="K596" s="54">
        <f t="shared" si="180"/>
        <v>0</v>
      </c>
      <c r="L596" s="54">
        <f t="shared" si="179"/>
        <v>0</v>
      </c>
      <c r="M596" s="55">
        <f t="shared" si="181"/>
        <v>0</v>
      </c>
      <c r="N596" s="4" t="e">
        <f t="shared" si="178"/>
        <v>#DIV/0!</v>
      </c>
    </row>
    <row r="597" spans="1:18" s="2" customFormat="1">
      <c r="A597" s="17" t="s">
        <v>539</v>
      </c>
      <c r="B597" s="18" t="s">
        <v>12</v>
      </c>
      <c r="C597" s="18" t="s">
        <v>11</v>
      </c>
      <c r="D597" s="18">
        <v>10601</v>
      </c>
      <c r="E597" s="18" t="s">
        <v>594</v>
      </c>
      <c r="F597" s="19" t="s">
        <v>443</v>
      </c>
      <c r="G597" s="40">
        <v>90</v>
      </c>
      <c r="H597" s="49" t="s">
        <v>17</v>
      </c>
      <c r="I597" s="229"/>
      <c r="J597" s="229"/>
      <c r="K597" s="54">
        <f t="shared" si="180"/>
        <v>0</v>
      </c>
      <c r="L597" s="54">
        <f t="shared" si="179"/>
        <v>0</v>
      </c>
      <c r="M597" s="55">
        <f t="shared" si="181"/>
        <v>0</v>
      </c>
      <c r="N597" s="4" t="e">
        <f t="shared" si="178"/>
        <v>#DIV/0!</v>
      </c>
    </row>
    <row r="598" spans="1:18" s="3" customFormat="1">
      <c r="A598" s="17" t="s">
        <v>540</v>
      </c>
      <c r="B598" s="18" t="s">
        <v>12</v>
      </c>
      <c r="C598" s="18" t="s">
        <v>11</v>
      </c>
      <c r="D598" s="18" t="e">
        <f>#REF!</f>
        <v>#REF!</v>
      </c>
      <c r="E598" s="18" t="s">
        <v>594</v>
      </c>
      <c r="F598" s="19" t="s">
        <v>444</v>
      </c>
      <c r="G598" s="40">
        <v>10</v>
      </c>
      <c r="H598" s="49" t="s">
        <v>17</v>
      </c>
      <c r="I598" s="229"/>
      <c r="J598" s="229"/>
      <c r="K598" s="54">
        <f t="shared" ref="K598" si="182">TRUNC(I598*G598,2)</f>
        <v>0</v>
      </c>
      <c r="L598" s="54">
        <f t="shared" ref="L598" si="183">TRUNC(J598*G598,2)</f>
        <v>0</v>
      </c>
      <c r="M598" s="55">
        <f t="shared" si="181"/>
        <v>0</v>
      </c>
      <c r="N598" s="4" t="e">
        <f t="shared" si="178"/>
        <v>#DIV/0!</v>
      </c>
      <c r="O598" s="2"/>
      <c r="P598" s="2"/>
      <c r="Q598" s="2"/>
      <c r="R598" s="2"/>
    </row>
    <row r="599" spans="1:18" s="3" customFormat="1">
      <c r="A599" s="17" t="s">
        <v>541</v>
      </c>
      <c r="B599" s="18" t="s">
        <v>12</v>
      </c>
      <c r="C599" s="18" t="s">
        <v>11</v>
      </c>
      <c r="D599" s="18" t="e">
        <f>#REF!</f>
        <v>#REF!</v>
      </c>
      <c r="E599" s="18" t="s">
        <v>594</v>
      </c>
      <c r="F599" s="19" t="s">
        <v>450</v>
      </c>
      <c r="G599" s="40">
        <v>90</v>
      </c>
      <c r="H599" s="49" t="s">
        <v>17</v>
      </c>
      <c r="I599" s="229"/>
      <c r="J599" s="229"/>
      <c r="K599" s="54">
        <f t="shared" ref="K599:K610" si="184">TRUNC(I599*G599,2)</f>
        <v>0</v>
      </c>
      <c r="L599" s="54">
        <f t="shared" ref="L599:L611" si="185">TRUNC(J599*G599,2)</f>
        <v>0</v>
      </c>
      <c r="M599" s="55">
        <f t="shared" si="181"/>
        <v>0</v>
      </c>
      <c r="N599" s="4" t="e">
        <f t="shared" si="178"/>
        <v>#DIV/0!</v>
      </c>
      <c r="O599" s="2"/>
      <c r="P599" s="2"/>
      <c r="Q599" s="2"/>
      <c r="R599" s="2"/>
    </row>
    <row r="600" spans="1:18" s="2" customFormat="1">
      <c r="A600" s="17" t="s">
        <v>542</v>
      </c>
      <c r="B600" s="18" t="s">
        <v>12</v>
      </c>
      <c r="C600" s="18" t="s">
        <v>11</v>
      </c>
      <c r="D600" s="18">
        <v>1027</v>
      </c>
      <c r="E600" s="18" t="s">
        <v>594</v>
      </c>
      <c r="F600" s="19" t="s">
        <v>441</v>
      </c>
      <c r="G600" s="40">
        <v>10</v>
      </c>
      <c r="H600" s="49" t="s">
        <v>17</v>
      </c>
      <c r="I600" s="229"/>
      <c r="J600" s="229"/>
      <c r="K600" s="54">
        <f t="shared" si="184"/>
        <v>0</v>
      </c>
      <c r="L600" s="54">
        <f t="shared" si="185"/>
        <v>0</v>
      </c>
      <c r="M600" s="55">
        <f t="shared" si="181"/>
        <v>0</v>
      </c>
      <c r="N600" s="4" t="e">
        <f t="shared" si="178"/>
        <v>#DIV/0!</v>
      </c>
    </row>
    <row r="601" spans="1:18" s="2" customFormat="1">
      <c r="A601" s="17" t="s">
        <v>543</v>
      </c>
      <c r="B601" s="18" t="s">
        <v>12</v>
      </c>
      <c r="C601" s="18" t="s">
        <v>11</v>
      </c>
      <c r="D601" s="18" t="e">
        <f>#REF!</f>
        <v>#REF!</v>
      </c>
      <c r="E601" s="18" t="s">
        <v>594</v>
      </c>
      <c r="F601" s="19" t="s">
        <v>442</v>
      </c>
      <c r="G601" s="40">
        <v>1</v>
      </c>
      <c r="H601" s="49" t="s">
        <v>16</v>
      </c>
      <c r="I601" s="229"/>
      <c r="J601" s="229"/>
      <c r="K601" s="54">
        <f t="shared" si="184"/>
        <v>0</v>
      </c>
      <c r="L601" s="54">
        <f>TRUNC(J601*G601,2)</f>
        <v>0</v>
      </c>
      <c r="M601" s="55">
        <f t="shared" si="181"/>
        <v>0</v>
      </c>
      <c r="N601" s="4" t="e">
        <f t="shared" si="178"/>
        <v>#DIV/0!</v>
      </c>
    </row>
    <row r="602" spans="1:18" s="2" customFormat="1">
      <c r="A602" s="15" t="s">
        <v>507</v>
      </c>
      <c r="B602" s="12"/>
      <c r="C602" s="12"/>
      <c r="D602" s="13"/>
      <c r="E602" s="13"/>
      <c r="F602" s="12" t="s">
        <v>162</v>
      </c>
      <c r="G602" s="40"/>
      <c r="H602" s="49"/>
      <c r="I602" s="53"/>
      <c r="J602" s="53"/>
      <c r="K602" s="51">
        <f>SUBTOTAL(9,K603:K612)</f>
        <v>0</v>
      </c>
      <c r="L602" s="51">
        <f>SUBTOTAL(9,L603:L612)</f>
        <v>0</v>
      </c>
      <c r="M602" s="52">
        <f>SUBTOTAL(9,M603:M612)</f>
        <v>0</v>
      </c>
      <c r="N602" s="4" t="e">
        <f>M602/$M$647*100</f>
        <v>#DIV/0!</v>
      </c>
    </row>
    <row r="603" spans="1:18" s="2" customFormat="1">
      <c r="A603" s="17" t="s">
        <v>471</v>
      </c>
      <c r="B603" s="16" t="s">
        <v>12</v>
      </c>
      <c r="C603" s="16" t="s">
        <v>13</v>
      </c>
      <c r="D603" s="18">
        <v>97668</v>
      </c>
      <c r="E603" s="18" t="s">
        <v>593</v>
      </c>
      <c r="F603" s="19" t="s">
        <v>445</v>
      </c>
      <c r="G603" s="40">
        <v>255</v>
      </c>
      <c r="H603" s="49" t="s">
        <v>17</v>
      </c>
      <c r="I603" s="229"/>
      <c r="J603" s="229"/>
      <c r="K603" s="54">
        <f>TRUNC(I603*G603,2)</f>
        <v>0</v>
      </c>
      <c r="L603" s="54">
        <f t="shared" si="185"/>
        <v>0</v>
      </c>
      <c r="M603" s="55">
        <f t="shared" ref="M603:M612" si="186">L603+K603</f>
        <v>0</v>
      </c>
      <c r="N603" s="4" t="e">
        <f t="shared" si="178"/>
        <v>#DIV/0!</v>
      </c>
    </row>
    <row r="604" spans="1:18" s="2" customFormat="1" ht="25.5">
      <c r="A604" s="17" t="s">
        <v>472</v>
      </c>
      <c r="B604" s="18" t="s">
        <v>12</v>
      </c>
      <c r="C604" s="18" t="s">
        <v>11</v>
      </c>
      <c r="D604" s="18">
        <v>1090</v>
      </c>
      <c r="E604" s="18" t="s">
        <v>594</v>
      </c>
      <c r="F604" s="18" t="s">
        <v>386</v>
      </c>
      <c r="G604" s="40">
        <v>20</v>
      </c>
      <c r="H604" s="49" t="s">
        <v>17</v>
      </c>
      <c r="I604" s="229"/>
      <c r="J604" s="229"/>
      <c r="K604" s="54">
        <f>TRUNC(I604*G604,2)</f>
        <v>0</v>
      </c>
      <c r="L604" s="54">
        <f t="shared" ref="L604:L605" si="187">TRUNC(J604*G604,2)</f>
        <v>0</v>
      </c>
      <c r="M604" s="55">
        <f t="shared" si="186"/>
        <v>0</v>
      </c>
      <c r="N604" s="4" t="e">
        <f t="shared" si="178"/>
        <v>#DIV/0!</v>
      </c>
    </row>
    <row r="605" spans="1:18" s="2" customFormat="1">
      <c r="A605" s="17" t="s">
        <v>473</v>
      </c>
      <c r="B605" s="18" t="s">
        <v>12</v>
      </c>
      <c r="C605" s="18" t="s">
        <v>11</v>
      </c>
      <c r="D605" s="18">
        <v>1091</v>
      </c>
      <c r="E605" s="18" t="s">
        <v>594</v>
      </c>
      <c r="F605" s="187" t="s">
        <v>387</v>
      </c>
      <c r="G605" s="40">
        <v>63</v>
      </c>
      <c r="H605" s="49" t="s">
        <v>17</v>
      </c>
      <c r="I605" s="229"/>
      <c r="J605" s="229"/>
      <c r="K605" s="54">
        <f>TRUNC(I605*G605,2)</f>
        <v>0</v>
      </c>
      <c r="L605" s="54">
        <f t="shared" si="187"/>
        <v>0</v>
      </c>
      <c r="M605" s="55">
        <f t="shared" si="186"/>
        <v>0</v>
      </c>
      <c r="N605" s="4" t="e">
        <f t="shared" si="178"/>
        <v>#DIV/0!</v>
      </c>
    </row>
    <row r="606" spans="1:18" s="2" customFormat="1">
      <c r="A606" s="17" t="s">
        <v>480</v>
      </c>
      <c r="B606" s="16" t="s">
        <v>12</v>
      </c>
      <c r="C606" s="16" t="s">
        <v>13</v>
      </c>
      <c r="D606" s="18">
        <v>91925</v>
      </c>
      <c r="E606" s="18" t="s">
        <v>593</v>
      </c>
      <c r="F606" s="19" t="s">
        <v>187</v>
      </c>
      <c r="G606" s="40">
        <v>220</v>
      </c>
      <c r="H606" s="49" t="s">
        <v>17</v>
      </c>
      <c r="I606" s="229"/>
      <c r="J606" s="229"/>
      <c r="K606" s="54">
        <f t="shared" si="184"/>
        <v>0</v>
      </c>
      <c r="L606" s="54">
        <f t="shared" si="185"/>
        <v>0</v>
      </c>
      <c r="M606" s="55">
        <f t="shared" si="186"/>
        <v>0</v>
      </c>
      <c r="N606" s="4" t="e">
        <f t="shared" si="178"/>
        <v>#DIV/0!</v>
      </c>
    </row>
    <row r="607" spans="1:18" s="2" customFormat="1">
      <c r="A607" s="17" t="s">
        <v>481</v>
      </c>
      <c r="B607" s="16" t="s">
        <v>12</v>
      </c>
      <c r="C607" s="16" t="s">
        <v>11</v>
      </c>
      <c r="D607" s="18">
        <v>745531</v>
      </c>
      <c r="E607" s="18" t="s">
        <v>594</v>
      </c>
      <c r="F607" s="19" t="s">
        <v>63</v>
      </c>
      <c r="G607" s="40">
        <v>1</v>
      </c>
      <c r="H607" s="49" t="s">
        <v>16</v>
      </c>
      <c r="I607" s="229"/>
      <c r="J607" s="229"/>
      <c r="K607" s="54">
        <f t="shared" si="184"/>
        <v>0</v>
      </c>
      <c r="L607" s="54">
        <f t="shared" si="185"/>
        <v>0</v>
      </c>
      <c r="M607" s="55">
        <f t="shared" si="186"/>
        <v>0</v>
      </c>
      <c r="N607" s="4" t="e">
        <f t="shared" si="178"/>
        <v>#DIV/0!</v>
      </c>
    </row>
    <row r="608" spans="1:18" s="2" customFormat="1">
      <c r="A608" s="17" t="s">
        <v>482</v>
      </c>
      <c r="B608" s="16" t="s">
        <v>12</v>
      </c>
      <c r="C608" s="16" t="s">
        <v>11</v>
      </c>
      <c r="D608" s="18">
        <v>745530</v>
      </c>
      <c r="E608" s="18" t="s">
        <v>594</v>
      </c>
      <c r="F608" s="19" t="s">
        <v>446</v>
      </c>
      <c r="G608" s="40">
        <v>2</v>
      </c>
      <c r="H608" s="49" t="s">
        <v>16</v>
      </c>
      <c r="I608" s="229"/>
      <c r="J608" s="229"/>
      <c r="K608" s="54">
        <f t="shared" si="184"/>
        <v>0</v>
      </c>
      <c r="L608" s="54">
        <f t="shared" si="185"/>
        <v>0</v>
      </c>
      <c r="M608" s="55">
        <f t="shared" si="186"/>
        <v>0</v>
      </c>
      <c r="N608" s="4" t="e">
        <f t="shared" si="178"/>
        <v>#DIV/0!</v>
      </c>
    </row>
    <row r="609" spans="1:18" s="2" customFormat="1">
      <c r="A609" s="17" t="s">
        <v>483</v>
      </c>
      <c r="B609" s="16" t="s">
        <v>12</v>
      </c>
      <c r="C609" s="16" t="s">
        <v>11</v>
      </c>
      <c r="D609" s="18">
        <v>745529</v>
      </c>
      <c r="E609" s="18" t="s">
        <v>594</v>
      </c>
      <c r="F609" s="19" t="s">
        <v>64</v>
      </c>
      <c r="G609" s="40">
        <v>23</v>
      </c>
      <c r="H609" s="49" t="s">
        <v>16</v>
      </c>
      <c r="I609" s="229"/>
      <c r="J609" s="229"/>
      <c r="K609" s="54">
        <f t="shared" si="184"/>
        <v>0</v>
      </c>
      <c r="L609" s="54">
        <f t="shared" si="185"/>
        <v>0</v>
      </c>
      <c r="M609" s="55">
        <f t="shared" si="186"/>
        <v>0</v>
      </c>
      <c r="N609" s="4" t="e">
        <f t="shared" si="178"/>
        <v>#DIV/0!</v>
      </c>
    </row>
    <row r="610" spans="1:18" s="3" customFormat="1">
      <c r="A610" s="17" t="s">
        <v>484</v>
      </c>
      <c r="B610" s="16" t="s">
        <v>12</v>
      </c>
      <c r="C610" s="16" t="s">
        <v>11</v>
      </c>
      <c r="D610" s="18">
        <v>745530</v>
      </c>
      <c r="E610" s="18" t="s">
        <v>594</v>
      </c>
      <c r="F610" s="19" t="s">
        <v>447</v>
      </c>
      <c r="G610" s="40">
        <v>1</v>
      </c>
      <c r="H610" s="49" t="s">
        <v>16</v>
      </c>
      <c r="I610" s="229"/>
      <c r="J610" s="229"/>
      <c r="K610" s="54">
        <f t="shared" si="184"/>
        <v>0</v>
      </c>
      <c r="L610" s="54">
        <f t="shared" si="185"/>
        <v>0</v>
      </c>
      <c r="M610" s="55">
        <f t="shared" si="186"/>
        <v>0</v>
      </c>
      <c r="N610" s="4" t="e">
        <f t="shared" si="178"/>
        <v>#DIV/0!</v>
      </c>
      <c r="O610" s="2"/>
      <c r="P610" s="2"/>
      <c r="Q610" s="2"/>
      <c r="R610" s="2"/>
    </row>
    <row r="611" spans="1:18" s="2" customFormat="1">
      <c r="A611" s="17" t="s">
        <v>485</v>
      </c>
      <c r="B611" s="18" t="s">
        <v>12</v>
      </c>
      <c r="C611" s="18" t="s">
        <v>11</v>
      </c>
      <c r="D611" s="18">
        <v>1039</v>
      </c>
      <c r="E611" s="18" t="s">
        <v>594</v>
      </c>
      <c r="F611" s="19" t="s">
        <v>242</v>
      </c>
      <c r="G611" s="40">
        <v>1</v>
      </c>
      <c r="H611" s="49" t="s">
        <v>16</v>
      </c>
      <c r="I611" s="229"/>
      <c r="J611" s="229"/>
      <c r="K611" s="54">
        <f t="shared" ref="K611:K631" si="188">TRUNC(I611*G611,2)</f>
        <v>0</v>
      </c>
      <c r="L611" s="54">
        <f t="shared" si="185"/>
        <v>0</v>
      </c>
      <c r="M611" s="55">
        <f t="shared" si="186"/>
        <v>0</v>
      </c>
      <c r="N611" s="4" t="e">
        <f t="shared" si="178"/>
        <v>#DIV/0!</v>
      </c>
    </row>
    <row r="612" spans="1:18" s="2" customFormat="1">
      <c r="A612" s="17" t="s">
        <v>486</v>
      </c>
      <c r="B612" s="18" t="s">
        <v>12</v>
      </c>
      <c r="C612" s="18" t="s">
        <v>13</v>
      </c>
      <c r="D612" s="18">
        <v>91952</v>
      </c>
      <c r="E612" s="18" t="s">
        <v>593</v>
      </c>
      <c r="F612" s="19" t="s">
        <v>451</v>
      </c>
      <c r="G612" s="40">
        <v>1</v>
      </c>
      <c r="H612" s="49" t="s">
        <v>16</v>
      </c>
      <c r="I612" s="229"/>
      <c r="J612" s="229"/>
      <c r="K612" s="54">
        <f t="shared" si="188"/>
        <v>0</v>
      </c>
      <c r="L612" s="54">
        <f t="shared" ref="L612:L631" si="189">TRUNC(J612*G612,2)</f>
        <v>0</v>
      </c>
      <c r="M612" s="55">
        <f t="shared" si="186"/>
        <v>0</v>
      </c>
      <c r="N612" s="4" t="e">
        <f t="shared" si="178"/>
        <v>#DIV/0!</v>
      </c>
    </row>
    <row r="613" spans="1:18" s="3" customFormat="1">
      <c r="A613" s="15" t="s">
        <v>508</v>
      </c>
      <c r="B613" s="12"/>
      <c r="C613" s="12"/>
      <c r="D613" s="13"/>
      <c r="E613" s="13"/>
      <c r="F613" s="12" t="s">
        <v>163</v>
      </c>
      <c r="G613" s="40"/>
      <c r="H613" s="49"/>
      <c r="I613" s="53"/>
      <c r="J613" s="53"/>
      <c r="K613" s="51">
        <f>SUBTOTAL(9,K614:K631)</f>
        <v>0</v>
      </c>
      <c r="L613" s="51">
        <f>SUBTOTAL(9,L614:L631)</f>
        <v>0</v>
      </c>
      <c r="M613" s="52">
        <f>SUBTOTAL(9,M614:M631)</f>
        <v>0</v>
      </c>
      <c r="N613" s="4" t="e">
        <f>M613/$M$647*100</f>
        <v>#DIV/0!</v>
      </c>
      <c r="O613" s="2"/>
      <c r="P613" s="2"/>
      <c r="Q613" s="2"/>
      <c r="R613" s="2"/>
    </row>
    <row r="614" spans="1:18" s="3" customFormat="1" ht="38.25">
      <c r="A614" s="17" t="s">
        <v>471</v>
      </c>
      <c r="B614" s="16" t="s">
        <v>12</v>
      </c>
      <c r="C614" s="16" t="s">
        <v>14</v>
      </c>
      <c r="D614" s="18">
        <v>11792</v>
      </c>
      <c r="E614" s="18" t="s">
        <v>593</v>
      </c>
      <c r="F614" s="19" t="s">
        <v>714</v>
      </c>
      <c r="G614" s="40">
        <v>100</v>
      </c>
      <c r="H614" s="49" t="s">
        <v>15</v>
      </c>
      <c r="I614" s="229"/>
      <c r="J614" s="53" t="s">
        <v>585</v>
      </c>
      <c r="K614" s="54">
        <f t="shared" si="188"/>
        <v>0</v>
      </c>
      <c r="L614" s="54" t="s">
        <v>585</v>
      </c>
      <c r="M614" s="55">
        <f>K614</f>
        <v>0</v>
      </c>
      <c r="N614" s="4" t="e">
        <f t="shared" si="178"/>
        <v>#DIV/0!</v>
      </c>
      <c r="O614" s="2"/>
      <c r="P614" s="2"/>
      <c r="Q614" s="2"/>
      <c r="R614" s="2"/>
    </row>
    <row r="615" spans="1:18" s="2" customFormat="1">
      <c r="A615" s="17" t="s">
        <v>472</v>
      </c>
      <c r="B615" s="16" t="s">
        <v>12</v>
      </c>
      <c r="C615" s="16" t="s">
        <v>14</v>
      </c>
      <c r="D615" s="18">
        <v>9842</v>
      </c>
      <c r="E615" s="18" t="s">
        <v>593</v>
      </c>
      <c r="F615" s="19" t="s">
        <v>65</v>
      </c>
      <c r="G615" s="40">
        <v>40</v>
      </c>
      <c r="H615" s="49" t="s">
        <v>15</v>
      </c>
      <c r="I615" s="229"/>
      <c r="J615" s="229"/>
      <c r="K615" s="54">
        <f t="shared" si="188"/>
        <v>0</v>
      </c>
      <c r="L615" s="54">
        <f t="shared" si="189"/>
        <v>0</v>
      </c>
      <c r="M615" s="55">
        <f t="shared" ref="M615:M631" si="190">L615+K615</f>
        <v>0</v>
      </c>
      <c r="N615" s="4" t="e">
        <f t="shared" si="178"/>
        <v>#DIV/0!</v>
      </c>
    </row>
    <row r="616" spans="1:18" s="2" customFormat="1">
      <c r="A616" s="17" t="s">
        <v>473</v>
      </c>
      <c r="B616" s="16" t="s">
        <v>12</v>
      </c>
      <c r="C616" s="16" t="s">
        <v>13</v>
      </c>
      <c r="D616" s="18">
        <v>90696</v>
      </c>
      <c r="E616" s="18" t="s">
        <v>593</v>
      </c>
      <c r="F616" s="19" t="s">
        <v>164</v>
      </c>
      <c r="G616" s="40">
        <v>5</v>
      </c>
      <c r="H616" s="49" t="s">
        <v>17</v>
      </c>
      <c r="I616" s="229"/>
      <c r="J616" s="229"/>
      <c r="K616" s="54">
        <f t="shared" si="188"/>
        <v>0</v>
      </c>
      <c r="L616" s="54">
        <f t="shared" si="189"/>
        <v>0</v>
      </c>
      <c r="M616" s="55">
        <f t="shared" si="190"/>
        <v>0</v>
      </c>
      <c r="N616" s="4" t="e">
        <f t="shared" si="178"/>
        <v>#DIV/0!</v>
      </c>
    </row>
    <row r="617" spans="1:18" s="2" customFormat="1">
      <c r="A617" s="17" t="s">
        <v>480</v>
      </c>
      <c r="B617" s="16" t="s">
        <v>12</v>
      </c>
      <c r="C617" s="16" t="s">
        <v>13</v>
      </c>
      <c r="D617" s="18">
        <v>90697</v>
      </c>
      <c r="E617" s="18" t="s">
        <v>593</v>
      </c>
      <c r="F617" s="19" t="s">
        <v>452</v>
      </c>
      <c r="G617" s="40">
        <v>9</v>
      </c>
      <c r="H617" s="49" t="s">
        <v>17</v>
      </c>
      <c r="I617" s="232"/>
      <c r="J617" s="232"/>
      <c r="K617" s="54">
        <f t="shared" si="188"/>
        <v>0</v>
      </c>
      <c r="L617" s="54">
        <f t="shared" si="189"/>
        <v>0</v>
      </c>
      <c r="M617" s="55">
        <f t="shared" si="190"/>
        <v>0</v>
      </c>
      <c r="N617" s="4" t="e">
        <f t="shared" si="178"/>
        <v>#DIV/0!</v>
      </c>
    </row>
    <row r="618" spans="1:18" s="2" customFormat="1">
      <c r="A618" s="17" t="s">
        <v>481</v>
      </c>
      <c r="B618" s="16" t="s">
        <v>12</v>
      </c>
      <c r="C618" s="16" t="s">
        <v>14</v>
      </c>
      <c r="D618" s="18">
        <v>9841</v>
      </c>
      <c r="E618" s="18" t="s">
        <v>593</v>
      </c>
      <c r="F618" s="19" t="s">
        <v>453</v>
      </c>
      <c r="G618" s="40">
        <v>12</v>
      </c>
      <c r="H618" s="49" t="s">
        <v>17</v>
      </c>
      <c r="I618" s="229"/>
      <c r="J618" s="229"/>
      <c r="K618" s="54">
        <f>TRUNC(I618*G618,2)</f>
        <v>0</v>
      </c>
      <c r="L618" s="54">
        <f>TRUNC(J618*G618,2)</f>
        <v>0</v>
      </c>
      <c r="M618" s="55">
        <f t="shared" si="190"/>
        <v>0</v>
      </c>
      <c r="N618" s="4" t="e">
        <f t="shared" si="178"/>
        <v>#DIV/0!</v>
      </c>
    </row>
    <row r="619" spans="1:18" s="3" customFormat="1">
      <c r="A619" s="17" t="s">
        <v>482</v>
      </c>
      <c r="B619" s="16" t="s">
        <v>12</v>
      </c>
      <c r="C619" s="16" t="s">
        <v>14</v>
      </c>
      <c r="D619" s="18">
        <v>9841</v>
      </c>
      <c r="E619" s="18" t="s">
        <v>593</v>
      </c>
      <c r="F619" s="19" t="s">
        <v>454</v>
      </c>
      <c r="G619" s="40">
        <v>42</v>
      </c>
      <c r="H619" s="49" t="s">
        <v>17</v>
      </c>
      <c r="I619" s="229"/>
      <c r="J619" s="229"/>
      <c r="K619" s="54">
        <f t="shared" si="188"/>
        <v>0</v>
      </c>
      <c r="L619" s="54">
        <f t="shared" si="189"/>
        <v>0</v>
      </c>
      <c r="M619" s="55">
        <f t="shared" si="190"/>
        <v>0</v>
      </c>
      <c r="N619" s="4" t="e">
        <f t="shared" si="178"/>
        <v>#DIV/0!</v>
      </c>
      <c r="O619" s="2"/>
      <c r="P619" s="2"/>
      <c r="Q619" s="2"/>
      <c r="R619" s="2"/>
    </row>
    <row r="620" spans="1:18" s="3" customFormat="1">
      <c r="A620" s="17" t="s">
        <v>483</v>
      </c>
      <c r="B620" s="16" t="s">
        <v>12</v>
      </c>
      <c r="C620" s="16" t="s">
        <v>14</v>
      </c>
      <c r="D620" s="18">
        <v>9841</v>
      </c>
      <c r="E620" s="18" t="s">
        <v>593</v>
      </c>
      <c r="F620" s="19" t="s">
        <v>455</v>
      </c>
      <c r="G620" s="40">
        <v>24</v>
      </c>
      <c r="H620" s="49" t="s">
        <v>17</v>
      </c>
      <c r="I620" s="229"/>
      <c r="J620" s="229"/>
      <c r="K620" s="54">
        <f t="shared" si="188"/>
        <v>0</v>
      </c>
      <c r="L620" s="54">
        <f t="shared" si="189"/>
        <v>0</v>
      </c>
      <c r="M620" s="55">
        <f t="shared" si="190"/>
        <v>0</v>
      </c>
      <c r="N620" s="4" t="e">
        <f t="shared" si="178"/>
        <v>#DIV/0!</v>
      </c>
      <c r="O620" s="2"/>
      <c r="P620" s="2"/>
      <c r="Q620" s="2"/>
      <c r="R620" s="2"/>
    </row>
    <row r="621" spans="1:18" s="3" customFormat="1">
      <c r="A621" s="17" t="s">
        <v>484</v>
      </c>
      <c r="B621" s="18" t="s">
        <v>12</v>
      </c>
      <c r="C621" s="18" t="s">
        <v>11</v>
      </c>
      <c r="D621" s="18">
        <v>1040</v>
      </c>
      <c r="E621" s="18" t="s">
        <v>593</v>
      </c>
      <c r="F621" s="19" t="s">
        <v>224</v>
      </c>
      <c r="G621" s="40">
        <v>36</v>
      </c>
      <c r="H621" s="49" t="s">
        <v>16</v>
      </c>
      <c r="I621" s="229"/>
      <c r="J621" s="229"/>
      <c r="K621" s="54">
        <f t="shared" si="188"/>
        <v>0</v>
      </c>
      <c r="L621" s="54">
        <f t="shared" si="189"/>
        <v>0</v>
      </c>
      <c r="M621" s="55">
        <f t="shared" si="190"/>
        <v>0</v>
      </c>
      <c r="N621" s="4" t="e">
        <f t="shared" si="178"/>
        <v>#DIV/0!</v>
      </c>
      <c r="O621" s="2"/>
      <c r="P621" s="2"/>
      <c r="Q621" s="2"/>
      <c r="R621" s="2"/>
    </row>
    <row r="622" spans="1:18" s="3" customFormat="1">
      <c r="A622" s="17" t="s">
        <v>485</v>
      </c>
      <c r="B622" s="18" t="s">
        <v>12</v>
      </c>
      <c r="C622" s="18" t="s">
        <v>11</v>
      </c>
      <c r="D622" s="18">
        <v>1041</v>
      </c>
      <c r="E622" s="18" t="s">
        <v>593</v>
      </c>
      <c r="F622" s="19" t="s">
        <v>225</v>
      </c>
      <c r="G622" s="40">
        <v>6</v>
      </c>
      <c r="H622" s="49" t="s">
        <v>16</v>
      </c>
      <c r="I622" s="229"/>
      <c r="J622" s="229"/>
      <c r="K622" s="54">
        <f t="shared" si="188"/>
        <v>0</v>
      </c>
      <c r="L622" s="54">
        <f t="shared" si="189"/>
        <v>0</v>
      </c>
      <c r="M622" s="55">
        <f t="shared" si="190"/>
        <v>0</v>
      </c>
      <c r="N622" s="4" t="e">
        <f t="shared" si="178"/>
        <v>#DIV/0!</v>
      </c>
      <c r="O622" s="2"/>
      <c r="P622" s="2"/>
      <c r="Q622" s="2"/>
      <c r="R622" s="2"/>
    </row>
    <row r="623" spans="1:18" s="3" customFormat="1">
      <c r="A623" s="17" t="s">
        <v>486</v>
      </c>
      <c r="B623" s="16" t="s">
        <v>12</v>
      </c>
      <c r="C623" s="16" t="s">
        <v>11</v>
      </c>
      <c r="D623" s="18">
        <v>745536</v>
      </c>
      <c r="E623" s="18" t="s">
        <v>593</v>
      </c>
      <c r="F623" s="19" t="s">
        <v>35</v>
      </c>
      <c r="G623" s="40">
        <v>10</v>
      </c>
      <c r="H623" s="49" t="s">
        <v>16</v>
      </c>
      <c r="I623" s="229"/>
      <c r="J623" s="229"/>
      <c r="K623" s="54">
        <f t="shared" si="188"/>
        <v>0</v>
      </c>
      <c r="L623" s="54">
        <f t="shared" si="189"/>
        <v>0</v>
      </c>
      <c r="M623" s="55">
        <f t="shared" si="190"/>
        <v>0</v>
      </c>
      <c r="N623" s="4" t="e">
        <f t="shared" si="178"/>
        <v>#DIV/0!</v>
      </c>
      <c r="O623" s="2"/>
      <c r="P623" s="2"/>
      <c r="Q623" s="2"/>
      <c r="R623" s="2"/>
    </row>
    <row r="624" spans="1:18" s="3" customFormat="1">
      <c r="A624" s="17" t="s">
        <v>487</v>
      </c>
      <c r="B624" s="16" t="s">
        <v>12</v>
      </c>
      <c r="C624" s="16" t="s">
        <v>11</v>
      </c>
      <c r="D624" s="18">
        <v>745537</v>
      </c>
      <c r="E624" s="18" t="s">
        <v>593</v>
      </c>
      <c r="F624" s="19" t="s">
        <v>36</v>
      </c>
      <c r="G624" s="40">
        <v>6</v>
      </c>
      <c r="H624" s="49" t="s">
        <v>16</v>
      </c>
      <c r="I624" s="229"/>
      <c r="J624" s="229"/>
      <c r="K624" s="54">
        <f t="shared" si="188"/>
        <v>0</v>
      </c>
      <c r="L624" s="54">
        <f t="shared" si="189"/>
        <v>0</v>
      </c>
      <c r="M624" s="55">
        <f t="shared" si="190"/>
        <v>0</v>
      </c>
      <c r="N624" s="4" t="e">
        <f t="shared" si="178"/>
        <v>#DIV/0!</v>
      </c>
      <c r="O624" s="2"/>
      <c r="P624" s="2"/>
      <c r="Q624" s="2"/>
      <c r="R624" s="2"/>
    </row>
    <row r="625" spans="1:18" s="3" customFormat="1">
      <c r="A625" s="17" t="s">
        <v>488</v>
      </c>
      <c r="B625" s="16" t="s">
        <v>12</v>
      </c>
      <c r="C625" s="16" t="s">
        <v>11</v>
      </c>
      <c r="D625" s="18">
        <v>745542</v>
      </c>
      <c r="E625" s="18" t="s">
        <v>594</v>
      </c>
      <c r="F625" s="198" t="s">
        <v>37</v>
      </c>
      <c r="G625" s="40">
        <v>7</v>
      </c>
      <c r="H625" s="49" t="s">
        <v>16</v>
      </c>
      <c r="I625" s="229"/>
      <c r="J625" s="229"/>
      <c r="K625" s="54">
        <f t="shared" si="188"/>
        <v>0</v>
      </c>
      <c r="L625" s="54">
        <f t="shared" si="189"/>
        <v>0</v>
      </c>
      <c r="M625" s="55">
        <f t="shared" si="190"/>
        <v>0</v>
      </c>
      <c r="N625" s="4" t="e">
        <f t="shared" si="178"/>
        <v>#DIV/0!</v>
      </c>
      <c r="O625" s="2"/>
      <c r="P625" s="2"/>
      <c r="Q625" s="2"/>
      <c r="R625" s="2"/>
    </row>
    <row r="626" spans="1:18" s="3" customFormat="1">
      <c r="A626" s="17" t="s">
        <v>489</v>
      </c>
      <c r="B626" s="16" t="s">
        <v>12</v>
      </c>
      <c r="C626" s="16" t="s">
        <v>11</v>
      </c>
      <c r="D626" s="18">
        <v>745540</v>
      </c>
      <c r="E626" s="18" t="s">
        <v>594</v>
      </c>
      <c r="F626" s="19" t="s">
        <v>66</v>
      </c>
      <c r="G626" s="40">
        <v>1</v>
      </c>
      <c r="H626" s="49" t="s">
        <v>16</v>
      </c>
      <c r="I626" s="229"/>
      <c r="J626" s="229"/>
      <c r="K626" s="54">
        <f t="shared" si="188"/>
        <v>0</v>
      </c>
      <c r="L626" s="54">
        <f t="shared" si="189"/>
        <v>0</v>
      </c>
      <c r="M626" s="55">
        <f t="shared" si="190"/>
        <v>0</v>
      </c>
      <c r="N626" s="4" t="e">
        <f t="shared" si="178"/>
        <v>#DIV/0!</v>
      </c>
      <c r="O626" s="2"/>
      <c r="P626" s="2"/>
      <c r="Q626" s="2"/>
      <c r="R626" s="2"/>
    </row>
    <row r="627" spans="1:18" s="2" customFormat="1">
      <c r="A627" s="17" t="s">
        <v>490</v>
      </c>
      <c r="B627" s="16" t="s">
        <v>12</v>
      </c>
      <c r="C627" s="16" t="s">
        <v>11</v>
      </c>
      <c r="D627" s="18">
        <v>745543</v>
      </c>
      <c r="E627" s="18" t="s">
        <v>594</v>
      </c>
      <c r="F627" s="19" t="s">
        <v>38</v>
      </c>
      <c r="G627" s="40">
        <v>3</v>
      </c>
      <c r="H627" s="49" t="s">
        <v>16</v>
      </c>
      <c r="I627" s="229"/>
      <c r="J627" s="229"/>
      <c r="K627" s="54">
        <f t="shared" si="188"/>
        <v>0</v>
      </c>
      <c r="L627" s="54">
        <f t="shared" si="189"/>
        <v>0</v>
      </c>
      <c r="M627" s="55">
        <f t="shared" si="190"/>
        <v>0</v>
      </c>
      <c r="N627" s="4" t="e">
        <f t="shared" si="178"/>
        <v>#DIV/0!</v>
      </c>
    </row>
    <row r="628" spans="1:18" s="2" customFormat="1">
      <c r="A628" s="17" t="s">
        <v>491</v>
      </c>
      <c r="B628" s="18" t="s">
        <v>12</v>
      </c>
      <c r="C628" s="18" t="s">
        <v>11</v>
      </c>
      <c r="D628" s="18">
        <v>1043</v>
      </c>
      <c r="E628" s="18" t="s">
        <v>594</v>
      </c>
      <c r="F628" s="19" t="s">
        <v>165</v>
      </c>
      <c r="G628" s="40">
        <v>2</v>
      </c>
      <c r="H628" s="49" t="s">
        <v>16</v>
      </c>
      <c r="I628" s="229"/>
      <c r="J628" s="229"/>
      <c r="K628" s="54">
        <f t="shared" si="188"/>
        <v>0</v>
      </c>
      <c r="L628" s="54">
        <f t="shared" si="189"/>
        <v>0</v>
      </c>
      <c r="M628" s="55">
        <f t="shared" si="190"/>
        <v>0</v>
      </c>
      <c r="N628" s="4" t="e">
        <f t="shared" si="178"/>
        <v>#DIV/0!</v>
      </c>
    </row>
    <row r="629" spans="1:18" s="2" customFormat="1">
      <c r="A629" s="17" t="s">
        <v>492</v>
      </c>
      <c r="B629" s="18" t="s">
        <v>12</v>
      </c>
      <c r="C629" s="18" t="s">
        <v>11</v>
      </c>
      <c r="D629" s="18">
        <v>1044</v>
      </c>
      <c r="E629" s="18" t="s">
        <v>594</v>
      </c>
      <c r="F629" s="19" t="s">
        <v>226</v>
      </c>
      <c r="G629" s="40">
        <v>1</v>
      </c>
      <c r="H629" s="49" t="s">
        <v>17</v>
      </c>
      <c r="I629" s="229"/>
      <c r="J629" s="229"/>
      <c r="K629" s="54">
        <f t="shared" si="188"/>
        <v>0</v>
      </c>
      <c r="L629" s="54">
        <f t="shared" si="189"/>
        <v>0</v>
      </c>
      <c r="M629" s="55">
        <f t="shared" si="190"/>
        <v>0</v>
      </c>
      <c r="N629" s="4" t="e">
        <f t="shared" si="178"/>
        <v>#DIV/0!</v>
      </c>
    </row>
    <row r="630" spans="1:18" s="2" customFormat="1">
      <c r="A630" s="17" t="s">
        <v>493</v>
      </c>
      <c r="B630" s="16" t="s">
        <v>12</v>
      </c>
      <c r="C630" s="16" t="s">
        <v>11</v>
      </c>
      <c r="D630" s="18">
        <v>745546</v>
      </c>
      <c r="E630" s="18" t="s">
        <v>594</v>
      </c>
      <c r="F630" s="19" t="s">
        <v>456</v>
      </c>
      <c r="G630" s="40">
        <v>2</v>
      </c>
      <c r="H630" s="49" t="s">
        <v>16</v>
      </c>
      <c r="I630" s="229"/>
      <c r="J630" s="229"/>
      <c r="K630" s="54">
        <f t="shared" si="188"/>
        <v>0</v>
      </c>
      <c r="L630" s="54">
        <f t="shared" si="189"/>
        <v>0</v>
      </c>
      <c r="M630" s="55">
        <f t="shared" si="190"/>
        <v>0</v>
      </c>
      <c r="N630" s="4" t="e">
        <f t="shared" si="178"/>
        <v>#DIV/0!</v>
      </c>
    </row>
    <row r="631" spans="1:18" s="3" customFormat="1">
      <c r="A631" s="17" t="s">
        <v>494</v>
      </c>
      <c r="B631" s="18" t="s">
        <v>12</v>
      </c>
      <c r="C631" s="18" t="s">
        <v>11</v>
      </c>
      <c r="D631" s="18">
        <v>1031</v>
      </c>
      <c r="E631" s="18" t="s">
        <v>594</v>
      </c>
      <c r="F631" s="19" t="s">
        <v>39</v>
      </c>
      <c r="G631" s="40">
        <v>15</v>
      </c>
      <c r="H631" s="49" t="s">
        <v>17</v>
      </c>
      <c r="I631" s="229"/>
      <c r="J631" s="229"/>
      <c r="K631" s="54">
        <f t="shared" si="188"/>
        <v>0</v>
      </c>
      <c r="L631" s="54">
        <f t="shared" si="189"/>
        <v>0</v>
      </c>
      <c r="M631" s="55">
        <f t="shared" si="190"/>
        <v>0</v>
      </c>
      <c r="N631" s="4" t="e">
        <f t="shared" si="178"/>
        <v>#DIV/0!</v>
      </c>
      <c r="O631" s="2"/>
      <c r="P631" s="2"/>
      <c r="Q631" s="2"/>
      <c r="R631" s="2"/>
    </row>
    <row r="632" spans="1:18" s="3" customFormat="1">
      <c r="A632" s="15" t="s">
        <v>509</v>
      </c>
      <c r="B632" s="12"/>
      <c r="C632" s="12"/>
      <c r="D632" s="13"/>
      <c r="E632" s="13"/>
      <c r="F632" s="12" t="s">
        <v>166</v>
      </c>
      <c r="G632" s="40"/>
      <c r="H632" s="49"/>
      <c r="I632" s="53"/>
      <c r="J632" s="53"/>
      <c r="K632" s="51">
        <f>SUBTOTAL(9,K633:K645)</f>
        <v>0</v>
      </c>
      <c r="L632" s="51">
        <f>SUBTOTAL(9,L633:L645)</f>
        <v>0</v>
      </c>
      <c r="M632" s="52">
        <f>SUBTOTAL(9,M633:M645)</f>
        <v>0</v>
      </c>
      <c r="N632" s="4" t="e">
        <f>M632/$M$647*100</f>
        <v>#DIV/0!</v>
      </c>
      <c r="O632" s="2"/>
      <c r="P632" s="2"/>
      <c r="Q632" s="2"/>
      <c r="R632" s="2"/>
    </row>
    <row r="633" spans="1:18" s="3" customFormat="1" ht="25.5">
      <c r="A633" s="17" t="s">
        <v>471</v>
      </c>
      <c r="B633" s="16" t="s">
        <v>12</v>
      </c>
      <c r="C633" s="16" t="s">
        <v>11</v>
      </c>
      <c r="D633" s="18">
        <v>745548</v>
      </c>
      <c r="E633" s="203" t="s">
        <v>594</v>
      </c>
      <c r="F633" s="19" t="s">
        <v>698</v>
      </c>
      <c r="G633" s="40">
        <v>2</v>
      </c>
      <c r="H633" s="49" t="s">
        <v>16</v>
      </c>
      <c r="I633" s="233"/>
      <c r="J633" s="233"/>
      <c r="K633" s="54">
        <f>TRUNC(I633*G633,2)</f>
        <v>0</v>
      </c>
      <c r="L633" s="54">
        <f>TRUNC(J633*G633,2)</f>
        <v>0</v>
      </c>
      <c r="M633" s="55">
        <f t="shared" ref="M633:M645" si="191">L633+K633</f>
        <v>0</v>
      </c>
      <c r="N633" s="4" t="e">
        <f t="shared" si="178"/>
        <v>#DIV/0!</v>
      </c>
      <c r="O633" s="2"/>
      <c r="P633" s="2"/>
      <c r="Q633" s="2"/>
      <c r="R633" s="2"/>
    </row>
    <row r="634" spans="1:18" s="3" customFormat="1" ht="38.25">
      <c r="A634" s="17" t="s">
        <v>472</v>
      </c>
      <c r="B634" s="16" t="s">
        <v>12</v>
      </c>
      <c r="C634" s="16" t="s">
        <v>11</v>
      </c>
      <c r="D634" s="18">
        <v>745549</v>
      </c>
      <c r="E634" s="203" t="s">
        <v>594</v>
      </c>
      <c r="F634" s="19" t="s">
        <v>697</v>
      </c>
      <c r="G634" s="40">
        <v>1</v>
      </c>
      <c r="H634" s="49" t="s">
        <v>16</v>
      </c>
      <c r="I634" s="229"/>
      <c r="J634" s="229"/>
      <c r="K634" s="54">
        <f>TRUNC(I634*G634,2)</f>
        <v>0</v>
      </c>
      <c r="L634" s="54">
        <f>TRUNC(J634*G634,2)</f>
        <v>0</v>
      </c>
      <c r="M634" s="55">
        <f t="shared" si="191"/>
        <v>0</v>
      </c>
      <c r="N634" s="4" t="e">
        <f t="shared" si="178"/>
        <v>#DIV/0!</v>
      </c>
      <c r="O634" s="2"/>
      <c r="P634" s="2"/>
      <c r="Q634" s="2"/>
      <c r="R634" s="2"/>
    </row>
    <row r="635" spans="1:18" s="2" customFormat="1" ht="25.5">
      <c r="A635" s="17" t="s">
        <v>473</v>
      </c>
      <c r="B635" s="16" t="s">
        <v>12</v>
      </c>
      <c r="C635" s="16" t="s">
        <v>11</v>
      </c>
      <c r="D635" s="18">
        <v>745552</v>
      </c>
      <c r="E635" s="203" t="s">
        <v>594</v>
      </c>
      <c r="F635" s="19" t="s">
        <v>696</v>
      </c>
      <c r="G635" s="40">
        <v>2</v>
      </c>
      <c r="H635" s="49" t="s">
        <v>16</v>
      </c>
      <c r="I635" s="229"/>
      <c r="J635" s="229"/>
      <c r="K635" s="54">
        <f t="shared" ref="K635:K641" si="192">TRUNC(I635*G635,2)</f>
        <v>0</v>
      </c>
      <c r="L635" s="54">
        <f t="shared" ref="L635:L641" si="193">TRUNC(J635*G635,2)</f>
        <v>0</v>
      </c>
      <c r="M635" s="55">
        <f t="shared" si="191"/>
        <v>0</v>
      </c>
      <c r="N635" s="4" t="e">
        <f t="shared" si="178"/>
        <v>#DIV/0!</v>
      </c>
    </row>
    <row r="636" spans="1:18" s="2" customFormat="1">
      <c r="A636" s="17" t="s">
        <v>480</v>
      </c>
      <c r="B636" s="16" t="s">
        <v>12</v>
      </c>
      <c r="C636" s="16" t="s">
        <v>11</v>
      </c>
      <c r="D636" s="18">
        <v>745566</v>
      </c>
      <c r="E636" s="203" t="s">
        <v>594</v>
      </c>
      <c r="F636" s="19" t="s">
        <v>457</v>
      </c>
      <c r="G636" s="40">
        <v>1</v>
      </c>
      <c r="H636" s="49" t="s">
        <v>16</v>
      </c>
      <c r="I636" s="229"/>
      <c r="J636" s="229"/>
      <c r="K636" s="54">
        <f t="shared" si="192"/>
        <v>0</v>
      </c>
      <c r="L636" s="54">
        <f t="shared" si="193"/>
        <v>0</v>
      </c>
      <c r="M636" s="55">
        <f t="shared" si="191"/>
        <v>0</v>
      </c>
      <c r="N636" s="4" t="e">
        <f t="shared" si="178"/>
        <v>#DIV/0!</v>
      </c>
    </row>
    <row r="637" spans="1:18" s="2" customFormat="1">
      <c r="A637" s="17" t="s">
        <v>481</v>
      </c>
      <c r="B637" s="18" t="s">
        <v>12</v>
      </c>
      <c r="C637" s="18" t="s">
        <v>11</v>
      </c>
      <c r="D637" s="18">
        <v>1045</v>
      </c>
      <c r="E637" s="203" t="s">
        <v>594</v>
      </c>
      <c r="F637" s="19" t="s">
        <v>458</v>
      </c>
      <c r="G637" s="40">
        <v>2</v>
      </c>
      <c r="H637" s="49" t="s">
        <v>16</v>
      </c>
      <c r="I637" s="229"/>
      <c r="J637" s="229"/>
      <c r="K637" s="54">
        <f>TRUNC(I637*G637,2)</f>
        <v>0</v>
      </c>
      <c r="L637" s="54">
        <f t="shared" si="193"/>
        <v>0</v>
      </c>
      <c r="M637" s="55">
        <f t="shared" si="191"/>
        <v>0</v>
      </c>
      <c r="N637" s="4" t="e">
        <f t="shared" si="178"/>
        <v>#DIV/0!</v>
      </c>
    </row>
    <row r="638" spans="1:18" s="2" customFormat="1">
      <c r="A638" s="17" t="s">
        <v>482</v>
      </c>
      <c r="B638" s="16" t="s">
        <v>12</v>
      </c>
      <c r="C638" s="16" t="s">
        <v>11</v>
      </c>
      <c r="D638" s="18">
        <v>745562</v>
      </c>
      <c r="E638" s="203" t="s">
        <v>594</v>
      </c>
      <c r="F638" s="19" t="s">
        <v>459</v>
      </c>
      <c r="G638" s="40">
        <v>4</v>
      </c>
      <c r="H638" s="49" t="s">
        <v>16</v>
      </c>
      <c r="I638" s="229"/>
      <c r="J638" s="229"/>
      <c r="K638" s="54">
        <f t="shared" si="192"/>
        <v>0</v>
      </c>
      <c r="L638" s="54">
        <f t="shared" si="193"/>
        <v>0</v>
      </c>
      <c r="M638" s="55">
        <f t="shared" si="191"/>
        <v>0</v>
      </c>
      <c r="N638" s="4" t="e">
        <f t="shared" si="178"/>
        <v>#DIV/0!</v>
      </c>
    </row>
    <row r="639" spans="1:18" s="2" customFormat="1">
      <c r="A639" s="17" t="s">
        <v>483</v>
      </c>
      <c r="B639" s="16" t="s">
        <v>12</v>
      </c>
      <c r="C639" s="16" t="s">
        <v>11</v>
      </c>
      <c r="D639" s="18">
        <v>745561</v>
      </c>
      <c r="E639" s="203" t="s">
        <v>594</v>
      </c>
      <c r="F639" s="19" t="s">
        <v>460</v>
      </c>
      <c r="G639" s="40">
        <v>15</v>
      </c>
      <c r="H639" s="49" t="s">
        <v>16</v>
      </c>
      <c r="I639" s="229"/>
      <c r="J639" s="229"/>
      <c r="K639" s="54">
        <f t="shared" si="192"/>
        <v>0</v>
      </c>
      <c r="L639" s="54">
        <f t="shared" si="193"/>
        <v>0</v>
      </c>
      <c r="M639" s="55">
        <f t="shared" si="191"/>
        <v>0</v>
      </c>
      <c r="N639" s="4" t="e">
        <f t="shared" ref="N639:N645" si="194">M639/$M$647*100</f>
        <v>#DIV/0!</v>
      </c>
    </row>
    <row r="640" spans="1:18" s="2" customFormat="1">
      <c r="A640" s="17" t="s">
        <v>484</v>
      </c>
      <c r="B640" s="16" t="s">
        <v>12</v>
      </c>
      <c r="C640" s="16" t="s">
        <v>11</v>
      </c>
      <c r="D640" s="18">
        <v>74556778</v>
      </c>
      <c r="E640" s="203" t="s">
        <v>594</v>
      </c>
      <c r="F640" s="19" t="s">
        <v>461</v>
      </c>
      <c r="G640" s="40">
        <v>4</v>
      </c>
      <c r="H640" s="49" t="s">
        <v>16</v>
      </c>
      <c r="I640" s="229"/>
      <c r="J640" s="229"/>
      <c r="K640" s="54">
        <f t="shared" si="192"/>
        <v>0</v>
      </c>
      <c r="L640" s="54">
        <f t="shared" si="193"/>
        <v>0</v>
      </c>
      <c r="M640" s="55">
        <f t="shared" si="191"/>
        <v>0</v>
      </c>
      <c r="N640" s="4" t="e">
        <f t="shared" si="194"/>
        <v>#DIV/0!</v>
      </c>
    </row>
    <row r="641" spans="1:18" s="2" customFormat="1">
      <c r="A641" s="17" t="s">
        <v>485</v>
      </c>
      <c r="B641" s="16" t="s">
        <v>12</v>
      </c>
      <c r="C641" s="16" t="s">
        <v>11</v>
      </c>
      <c r="D641" s="18">
        <v>745564</v>
      </c>
      <c r="E641" s="203" t="s">
        <v>594</v>
      </c>
      <c r="F641" s="19" t="s">
        <v>462</v>
      </c>
      <c r="G641" s="40">
        <v>23</v>
      </c>
      <c r="H641" s="49" t="s">
        <v>16</v>
      </c>
      <c r="I641" s="229"/>
      <c r="J641" s="229"/>
      <c r="K641" s="54">
        <f t="shared" si="192"/>
        <v>0</v>
      </c>
      <c r="L641" s="54">
        <f t="shared" si="193"/>
        <v>0</v>
      </c>
      <c r="M641" s="55">
        <f t="shared" si="191"/>
        <v>0</v>
      </c>
      <c r="N641" s="4" t="e">
        <f t="shared" si="194"/>
        <v>#DIV/0!</v>
      </c>
    </row>
    <row r="642" spans="1:18" s="2" customFormat="1" ht="38.25">
      <c r="A642" s="17" t="s">
        <v>486</v>
      </c>
      <c r="B642" s="16" t="s">
        <v>12</v>
      </c>
      <c r="C642" s="16" t="s">
        <v>11</v>
      </c>
      <c r="D642" s="18">
        <v>745556</v>
      </c>
      <c r="E642" s="203" t="s">
        <v>594</v>
      </c>
      <c r="F642" s="19" t="s">
        <v>699</v>
      </c>
      <c r="G642" s="40">
        <v>1</v>
      </c>
      <c r="H642" s="49" t="s">
        <v>16</v>
      </c>
      <c r="I642" s="229"/>
      <c r="J642" s="229"/>
      <c r="K642" s="54">
        <f t="shared" ref="K642:K644" si="195">TRUNC(I642*G642,2)</f>
        <v>0</v>
      </c>
      <c r="L642" s="54">
        <f t="shared" ref="L642:L645" si="196">TRUNC(J642*G642,2)</f>
        <v>0</v>
      </c>
      <c r="M642" s="55">
        <f t="shared" si="191"/>
        <v>0</v>
      </c>
      <c r="N642" s="4" t="e">
        <f t="shared" si="194"/>
        <v>#DIV/0!</v>
      </c>
    </row>
    <row r="643" spans="1:18" s="2" customFormat="1" ht="38.25">
      <c r="A643" s="17" t="s">
        <v>487</v>
      </c>
      <c r="B643" s="16" t="s">
        <v>12</v>
      </c>
      <c r="C643" s="16" t="s">
        <v>11</v>
      </c>
      <c r="D643" s="18">
        <v>745557</v>
      </c>
      <c r="E643" s="203" t="s">
        <v>594</v>
      </c>
      <c r="F643" s="19" t="s">
        <v>700</v>
      </c>
      <c r="G643" s="40">
        <v>1</v>
      </c>
      <c r="H643" s="49" t="s">
        <v>16</v>
      </c>
      <c r="I643" s="229"/>
      <c r="J643" s="229"/>
      <c r="K643" s="54">
        <f>TRUNC(I643*G643,2)</f>
        <v>0</v>
      </c>
      <c r="L643" s="54">
        <f t="shared" si="196"/>
        <v>0</v>
      </c>
      <c r="M643" s="55">
        <f t="shared" si="191"/>
        <v>0</v>
      </c>
      <c r="N643" s="4" t="e">
        <f t="shared" si="194"/>
        <v>#DIV/0!</v>
      </c>
    </row>
    <row r="644" spans="1:18" s="2" customFormat="1">
      <c r="A644" s="17" t="s">
        <v>488</v>
      </c>
      <c r="B644" s="18" t="s">
        <v>12</v>
      </c>
      <c r="C644" s="18" t="s">
        <v>11</v>
      </c>
      <c r="D644" s="18">
        <v>1035</v>
      </c>
      <c r="E644" s="203" t="s">
        <v>594</v>
      </c>
      <c r="F644" s="19" t="s">
        <v>67</v>
      </c>
      <c r="G644" s="40">
        <v>4</v>
      </c>
      <c r="H644" s="49" t="s">
        <v>16</v>
      </c>
      <c r="I644" s="229"/>
      <c r="J644" s="229"/>
      <c r="K644" s="54">
        <f t="shared" si="195"/>
        <v>0</v>
      </c>
      <c r="L644" s="54">
        <f t="shared" si="196"/>
        <v>0</v>
      </c>
      <c r="M644" s="55">
        <f t="shared" si="191"/>
        <v>0</v>
      </c>
      <c r="N644" s="4" t="e">
        <f t="shared" si="194"/>
        <v>#DIV/0!</v>
      </c>
    </row>
    <row r="645" spans="1:18" s="2" customFormat="1" ht="13.5" thickBot="1">
      <c r="A645" s="27" t="s">
        <v>489</v>
      </c>
      <c r="B645" s="29" t="s">
        <v>12</v>
      </c>
      <c r="C645" s="29" t="s">
        <v>11</v>
      </c>
      <c r="D645" s="29">
        <v>1036</v>
      </c>
      <c r="E645" s="204" t="s">
        <v>594</v>
      </c>
      <c r="F645" s="30" t="s">
        <v>68</v>
      </c>
      <c r="G645" s="82">
        <v>22</v>
      </c>
      <c r="H645" s="79" t="s">
        <v>16</v>
      </c>
      <c r="I645" s="234"/>
      <c r="J645" s="234"/>
      <c r="K645" s="80">
        <f>TRUNC(I645*G645,2)</f>
        <v>0</v>
      </c>
      <c r="L645" s="80">
        <f t="shared" si="196"/>
        <v>0</v>
      </c>
      <c r="M645" s="81">
        <f t="shared" si="191"/>
        <v>0</v>
      </c>
      <c r="N645" s="4" t="e">
        <f t="shared" si="194"/>
        <v>#DIV/0!</v>
      </c>
    </row>
    <row r="646" spans="1:18" s="2" customFormat="1" ht="13.5" thickBot="1">
      <c r="A646" s="32"/>
      <c r="B646" s="34"/>
      <c r="C646" s="34"/>
      <c r="D646" s="34"/>
      <c r="E646" s="205"/>
      <c r="F646" s="35" t="s">
        <v>751</v>
      </c>
      <c r="G646" s="83"/>
      <c r="H646" s="41"/>
      <c r="I646" s="62"/>
      <c r="J646" s="62"/>
      <c r="K646" s="63"/>
      <c r="L646" s="63"/>
      <c r="M646" s="44">
        <f>$M$573+$M$602+$M$613+$M$632</f>
        <v>0</v>
      </c>
      <c r="N646" s="4"/>
    </row>
    <row r="647" spans="1:18" s="7" customFormat="1" ht="13.5" thickBot="1">
      <c r="A647" s="24"/>
      <c r="B647" s="25"/>
      <c r="C647" s="25"/>
      <c r="D647" s="36"/>
      <c r="E647" s="36"/>
      <c r="F647" s="91" t="s">
        <v>257</v>
      </c>
      <c r="G647" s="92"/>
      <c r="H647" s="93"/>
      <c r="I647" s="94">
        <f>K647</f>
        <v>0</v>
      </c>
      <c r="J647" s="94">
        <f>L647</f>
        <v>0</v>
      </c>
      <c r="K647" s="43">
        <f>K572+K477+K222+K26+K13</f>
        <v>0</v>
      </c>
      <c r="L647" s="43">
        <f>L572+L477+L222+L26+L13</f>
        <v>0</v>
      </c>
      <c r="M647" s="44">
        <f>$M$646+$M$571+$M$476+$M$221+$M$25</f>
        <v>0</v>
      </c>
      <c r="N647" s="37" t="e">
        <f>N572+N477+N222+N26+N13</f>
        <v>#DIV/0!</v>
      </c>
      <c r="O647" s="5"/>
      <c r="P647" s="6"/>
      <c r="Q647" s="5"/>
      <c r="R647" s="5"/>
    </row>
    <row r="648" spans="1:18" s="7" customFormat="1" ht="13.5" hidden="1" thickBot="1">
      <c r="A648" s="24"/>
      <c r="B648" s="25"/>
      <c r="C648" s="25"/>
      <c r="D648" s="36"/>
      <c r="E648" s="36"/>
      <c r="F648" s="91"/>
      <c r="G648" s="239"/>
      <c r="H648" s="93"/>
      <c r="I648" s="240"/>
      <c r="J648" s="240"/>
      <c r="K648" s="241">
        <f>K104+K143+(SUM(K633:K640)+K642+K643)</f>
        <v>0</v>
      </c>
      <c r="L648" s="241"/>
      <c r="M648" s="242"/>
      <c r="N648" s="243"/>
      <c r="O648" s="5"/>
      <c r="P648" s="244"/>
      <c r="Q648" s="5"/>
      <c r="R648" s="5"/>
    </row>
    <row r="649" spans="1:18" s="217" customFormat="1" ht="13.5" thickBot="1">
      <c r="A649" s="206"/>
      <c r="B649" s="25"/>
      <c r="C649" s="207"/>
      <c r="D649" s="208"/>
      <c r="E649" s="208"/>
      <c r="F649" s="209" t="s">
        <v>688</v>
      </c>
      <c r="G649" s="210"/>
      <c r="H649" s="211"/>
      <c r="I649" s="213">
        <f>K649</f>
        <v>0</v>
      </c>
      <c r="J649" s="213">
        <f>L649</f>
        <v>0</v>
      </c>
      <c r="K649" s="245">
        <f>((SUM(K633:K640)+K642+K643)*M2)+((K647-K648))*M1</f>
        <v>0</v>
      </c>
      <c r="L649" s="245">
        <f>L647*M1</f>
        <v>0</v>
      </c>
      <c r="M649" s="214">
        <f>K649+L649</f>
        <v>0</v>
      </c>
      <c r="N649" s="215"/>
      <c r="O649" s="216"/>
      <c r="P649" s="216"/>
      <c r="Q649" s="216"/>
      <c r="R649" s="216"/>
    </row>
    <row r="650" spans="1:18" s="217" customFormat="1" ht="28.35" customHeight="1" thickBot="1">
      <c r="A650" s="206"/>
      <c r="B650" s="25"/>
      <c r="C650" s="207"/>
      <c r="D650" s="208"/>
      <c r="E650" s="208"/>
      <c r="F650" s="218" t="s">
        <v>687</v>
      </c>
      <c r="G650" s="219"/>
      <c r="H650" s="220"/>
      <c r="I650" s="212">
        <f>K650</f>
        <v>0</v>
      </c>
      <c r="J650" s="212">
        <f>L650</f>
        <v>0</v>
      </c>
      <c r="K650" s="213">
        <f>K647+K649</f>
        <v>0</v>
      </c>
      <c r="L650" s="213">
        <f>L647+L649</f>
        <v>0</v>
      </c>
      <c r="M650" s="214">
        <f>SUM(M647:M649)</f>
        <v>0</v>
      </c>
      <c r="N650" s="215"/>
      <c r="O650" s="216"/>
      <c r="P650" s="216"/>
      <c r="Q650" s="216"/>
      <c r="R650" s="216"/>
    </row>
    <row r="651" spans="1:18" s="173" customFormat="1"/>
    <row r="652" spans="1:18">
      <c r="P652" s="173"/>
      <c r="Q652" s="173"/>
      <c r="R652" s="173"/>
    </row>
    <row r="653" spans="1:18">
      <c r="P653" s="173"/>
      <c r="Q653" s="173"/>
      <c r="R653" s="173"/>
    </row>
    <row r="654" spans="1:18">
      <c r="P654" s="173"/>
      <c r="Q654" s="173"/>
      <c r="R654" s="173"/>
    </row>
    <row r="655" spans="1:18">
      <c r="P655" s="173"/>
      <c r="Q655" s="173"/>
      <c r="R655" s="173"/>
    </row>
    <row r="656" spans="1:18">
      <c r="P656" s="173"/>
      <c r="Q656" s="173"/>
      <c r="R656" s="173"/>
    </row>
    <row r="657" spans="16:18">
      <c r="P657" s="173"/>
      <c r="Q657" s="173"/>
      <c r="R657" s="173"/>
    </row>
    <row r="658" spans="16:18">
      <c r="P658" s="173"/>
      <c r="Q658" s="173"/>
      <c r="R658" s="173"/>
    </row>
    <row r="659" spans="16:18">
      <c r="P659" s="173"/>
      <c r="Q659" s="173"/>
      <c r="R659" s="173"/>
    </row>
    <row r="660" spans="16:18">
      <c r="P660" s="173"/>
      <c r="Q660" s="173"/>
      <c r="R660" s="173"/>
    </row>
    <row r="661" spans="16:18">
      <c r="P661" s="173"/>
      <c r="Q661" s="173"/>
      <c r="R661" s="173"/>
    </row>
    <row r="662" spans="16:18">
      <c r="P662" s="173"/>
      <c r="Q662" s="173"/>
      <c r="R662" s="173"/>
    </row>
    <row r="663" spans="16:18">
      <c r="P663" s="173"/>
      <c r="Q663" s="173"/>
      <c r="R663" s="173"/>
    </row>
    <row r="664" spans="16:18">
      <c r="P664" s="173"/>
      <c r="Q664" s="173"/>
      <c r="R664" s="173"/>
    </row>
    <row r="665" spans="16:18">
      <c r="P665" s="173"/>
      <c r="Q665" s="173"/>
      <c r="R665" s="173"/>
    </row>
    <row r="666" spans="16:18">
      <c r="P666" s="173"/>
      <c r="Q666" s="173"/>
      <c r="R666" s="173"/>
    </row>
    <row r="667" spans="16:18">
      <c r="P667" s="173"/>
      <c r="Q667" s="173"/>
      <c r="R667" s="173"/>
    </row>
    <row r="668" spans="16:18">
      <c r="P668" s="173"/>
      <c r="Q668" s="173"/>
      <c r="R668" s="173"/>
    </row>
    <row r="669" spans="16:18">
      <c r="P669" s="173"/>
      <c r="Q669" s="173"/>
      <c r="R669" s="173"/>
    </row>
    <row r="670" spans="16:18">
      <c r="P670" s="173"/>
      <c r="Q670" s="173"/>
      <c r="R670" s="173"/>
    </row>
    <row r="671" spans="16:18">
      <c r="P671" s="173"/>
      <c r="Q671" s="173"/>
      <c r="R671" s="173"/>
    </row>
    <row r="672" spans="16:18">
      <c r="P672" s="173"/>
      <c r="Q672" s="173"/>
      <c r="R672" s="173"/>
    </row>
    <row r="673" spans="16:18">
      <c r="P673" s="173"/>
      <c r="Q673" s="173"/>
      <c r="R673" s="173"/>
    </row>
    <row r="674" spans="16:18">
      <c r="P674" s="173"/>
      <c r="Q674" s="173"/>
      <c r="R674" s="173"/>
    </row>
    <row r="675" spans="16:18">
      <c r="P675" s="173"/>
      <c r="Q675" s="173"/>
      <c r="R675" s="173"/>
    </row>
    <row r="676" spans="16:18">
      <c r="P676" s="173"/>
      <c r="Q676" s="173"/>
      <c r="R676" s="173"/>
    </row>
    <row r="677" spans="16:18">
      <c r="P677" s="173"/>
      <c r="Q677" s="173"/>
      <c r="R677" s="173"/>
    </row>
    <row r="678" spans="16:18">
      <c r="P678" s="173"/>
      <c r="Q678" s="173"/>
      <c r="R678" s="173"/>
    </row>
    <row r="679" spans="16:18">
      <c r="P679" s="173"/>
      <c r="Q679" s="173"/>
      <c r="R679" s="173"/>
    </row>
    <row r="680" spans="16:18">
      <c r="P680" s="173"/>
      <c r="Q680" s="173"/>
      <c r="R680" s="173"/>
    </row>
    <row r="681" spans="16:18">
      <c r="P681" s="173"/>
      <c r="Q681" s="173"/>
      <c r="R681" s="173"/>
    </row>
    <row r="682" spans="16:18">
      <c r="P682" s="173"/>
      <c r="Q682" s="173"/>
      <c r="R682" s="173"/>
    </row>
    <row r="683" spans="16:18">
      <c r="P683" s="173"/>
      <c r="Q683" s="173"/>
      <c r="R683" s="173"/>
    </row>
    <row r="684" spans="16:18">
      <c r="P684" s="173"/>
      <c r="Q684" s="173"/>
      <c r="R684" s="173"/>
    </row>
    <row r="685" spans="16:18">
      <c r="P685" s="173"/>
      <c r="Q685" s="173"/>
      <c r="R685" s="173"/>
    </row>
    <row r="686" spans="16:18">
      <c r="P686" s="173"/>
      <c r="Q686" s="173"/>
      <c r="R686" s="173"/>
    </row>
    <row r="687" spans="16:18">
      <c r="P687" s="173"/>
      <c r="Q687" s="173"/>
      <c r="R687" s="173"/>
    </row>
    <row r="688" spans="16:18">
      <c r="P688" s="173"/>
      <c r="Q688" s="173"/>
      <c r="R688" s="173"/>
    </row>
    <row r="689" spans="16:18">
      <c r="P689" s="173"/>
      <c r="Q689" s="173"/>
      <c r="R689" s="173"/>
    </row>
    <row r="690" spans="16:18">
      <c r="P690" s="173"/>
      <c r="Q690" s="173"/>
      <c r="R690" s="173"/>
    </row>
    <row r="691" spans="16:18">
      <c r="P691" s="173"/>
      <c r="Q691" s="173"/>
      <c r="R691" s="173"/>
    </row>
    <row r="692" spans="16:18">
      <c r="P692" s="173"/>
      <c r="Q692" s="173"/>
      <c r="R692" s="173"/>
    </row>
    <row r="1664" spans="3:3">
      <c r="C1664" s="227"/>
    </row>
  </sheetData>
  <sheetProtection formatCells="0" formatColumns="0" formatRows="0" insertColumns="0" insertRows="0" insertHyperlinks="0" deleteColumns="0" deleteRows="0" sort="0" autoFilter="0" pivotTables="0"/>
  <mergeCells count="18">
    <mergeCell ref="K2:K3"/>
    <mergeCell ref="A11:A12"/>
    <mergeCell ref="B11:B12"/>
    <mergeCell ref="C11:C12"/>
    <mergeCell ref="D11:D12"/>
    <mergeCell ref="F11:F12"/>
    <mergeCell ref="H8:I8"/>
    <mergeCell ref="H9:M9"/>
    <mergeCell ref="E11:E12"/>
    <mergeCell ref="K11:M11"/>
    <mergeCell ref="G11:G12"/>
    <mergeCell ref="I11:J11"/>
    <mergeCell ref="J4:J5"/>
    <mergeCell ref="K4:K5"/>
    <mergeCell ref="H11:H12"/>
    <mergeCell ref="D8:E8"/>
    <mergeCell ref="A10:M10"/>
    <mergeCell ref="A7:N7"/>
  </mergeCells>
  <phoneticPr fontId="85" type="noConversion"/>
  <conditionalFormatting sqref="I632:J632 I438:M438 L480:N480 K633:L646 B15:B16 I346 K346:M346 I347:M352 J353:M354 I313:M344 I355:M355 I612:N612 I618:N630 K617:N617 I389:M394 J386:M388 I383:M385 J382:M382 L522:M522 K518:K519 K500:K513 I506:J508 G17 K633:N634 I635:N646 K301:M301 I398:M398 I459:J459 K574:N574 I460:M464 K548:M557 K567:M571 J604:N604 I605:N609 A16:B17 I225:J225 I227:J227 I229:J229 I236:J236 I248:J249 I228:M228 I224:N224 I256:M256 I253 I254:J255 I260:J260 I279:J280 I293:J294 I304:J305 I356:J356 I378:J379 I399:J399 I421:J421 I430:J431 I443:J444 I456:M456 I453:J455 I465:J466 L500:N502 K524:N534 I603:N603 I602:J602 I614:N616 I613:J613 I345:J345 N304:N305 L481:M498 L544:N546 L560:N560 K561:M561 I611:K611 M611:N611 K38:N38 I594:M597 K593:M593 N573 I416:J416 K450:M452 I46:J46 I102:N102 I103:J103 I67:K67 I520:M520 I35:N37 A21:D25 D16:G16 G261:G263 F264:G278 A456:D456 A306:D306 A357:E357 A432:D432 A295:D295 G432:G434 G456:G457 G223:H223 A467:D467 B457:D458 B468:D470 B433:D434 G603:H612 G548:G558 D559:G559 F544:H546 G458:H461 D416:D419 G435:H439 F440:H442 F17:F19 F21 D17:E17 A29:N33 A35:H38 A226:C226 A633:D646 A89:N89 B296:D297 E295:G297 B307:D319 F315:H319 F306:G314 E306:E319 A346:H355 B358:G365 F366:G373 F374:H377 B366:E377 A380:H398 F418:J419 F416:H417 A412:M412 F432:F438 E432:E434 A445:H452 F456:F458 E456:E464 F467:H469 F471:G476 E467:E471 F488:H498 F480:J487 A480:E498 F521:K522 F514:K517 F518:H520 F500:H513 A500:E522 A524:H534 D566:G566 D560 F560:G565 D567:D571 F567:G571 A574:D578 F574:H578 A590:H601 A588:D589 F588:H589 A614:D624 F614:H624 B60:M60 N178 A625:H631 B320:H344 F52:H53 K121 K106:K118 H16:N17 H21:N25 I47:M53 I64:M66 I68:M72 L558:N558 I599:M601 I576:M592 K26:M26 N14:N17 A90:M90 A179:M179 N199 K204:M204 N209 A217:M221 N216 N224:N225 N227:N229 A230:M235 N236 N240:N241 A242:M247 N248:N249 N253:N255 A250:M252 N260 N279:N280 I263:M278 N293:N294 A281:M292 I295:M300 N345 I306:M311 N356 I357:M377 N378:N379 I380:M381 N399 A400:M410 N420:N421 A422:M428 N430:N431 I432:M435 N443:N444 I445:M449 N453:N455 K457:M459 N465:N466 I467:M476 L503:M519 N478:N534 K575:M575 N575:N646 A647:N647 I397 K397 B182:M182 B193:M194 F121:I121 A180:E180 J197 A200:M201 F61:M61 B298:G301 B302:M303 A579:H587 A76:A79 J76:N79 E76:H79 A102:H103 F633:H646 B164:B165 F63:H72 B181:E181 A181:A198 A202:A208 B91:M95 A91:A98 A416:A419 E19:E25 A18 A19:D19 H19:N19 N19:N25 G19:G21 N27:N98 L106:M122 N107:N122 J106:J122 K130:K138 B122 A429:J429 J180:J181 J183:J192 L184:L192 J203:M203 B202:E203 K202:M202 N100:N102 A100 E157:E165 K144:N150 E168:E173 B168:B173 K168:N176 B52:C53 B63:D64 A80:B80 D80:N80 A105:B106 B107:B117 D122:E122 D105:I108 D109:E117 B183:B192 D183:E192 D195:M196 D197:E197 D198:M198 B195:B198 D124:E125 B124:B125 J142:N142 A107:A125 D562:D565 N566:N571 H548:H571 A566:C571 A40:H41 B42:H51 I40:N45 A81:N87 K152:N165 A146:A176 I63 K62:M63 A237:M239 A256:H259 G470:H470 I257 K257:L258 I259:L259 G357 F411 H411:M411 F414:M415 F413 H413:M413 A411 E415:E419 A415:D415 A413:A414 E437:E442 B437:D438 B473:E476 B58:G58 F59:G59 I58:M58 I59 K59 M59:N59 A42:A74 J124:J138 L124:N138 B127:B138 D127:E138 A127:A139 A141:A142 A210:M215 G538:G539 N542:N561 F540:G540 A538:A540 A541:D541 F541:H541 K226:M226 F22:G25">
    <cfRule type="containsText" dxfId="604" priority="2718" stopIfTrue="1" operator="containsText" text="x,xx">
      <formula>NOT(ISERROR(SEARCH("x,xx",A14)))</formula>
    </cfRule>
  </conditionalFormatting>
  <conditionalFormatting sqref="F261 F263 A223:E223 G464 A261:D278 A296:A303 A307:A344 A358:A377 A457:A464 A468:A476 B471:C471 H261:H278 H295:H301 H306:H314 H432:H434 H456:H457 H357:H373 A433:A442 H471:H476">
    <cfRule type="containsText" dxfId="603" priority="729" stopIfTrue="1" operator="containsText" text="x,xx">
      <formula>NOT(ISERROR(SEARCH("x,xx",A223)))</formula>
    </cfRule>
  </conditionalFormatting>
  <conditionalFormatting sqref="D459">
    <cfRule type="containsText" dxfId="602" priority="726" stopIfTrue="1" operator="containsText" text="x,xx">
      <formula>NOT(ISERROR(SEARCH("x,xx",D459)))</formula>
    </cfRule>
  </conditionalFormatting>
  <conditionalFormatting sqref="F459">
    <cfRule type="containsText" dxfId="601" priority="725" stopIfTrue="1" operator="containsText" text="x,xx">
      <formula>NOT(ISERROR(SEARCH("x,xx",F459)))</formula>
    </cfRule>
  </conditionalFormatting>
  <conditionalFormatting sqref="D460">
    <cfRule type="containsText" dxfId="600" priority="727" stopIfTrue="1" operator="containsText" text="x,xx">
      <formula>NOT(ISERROR(SEARCH("x,xx",D460)))</formula>
    </cfRule>
  </conditionalFormatting>
  <conditionalFormatting sqref="F460">
    <cfRule type="containsText" dxfId="599" priority="724" stopIfTrue="1" operator="containsText" text="x,xx">
      <formula>NOT(ISERROR(SEARCH("x,xx",F460)))</formula>
    </cfRule>
  </conditionalFormatting>
  <conditionalFormatting sqref="F464">
    <cfRule type="containsText" dxfId="598" priority="723" stopIfTrue="1" operator="containsText" text="x,xx">
      <formula>NOT(ISERROR(SEARCH("x,xx",F464)))</formula>
    </cfRule>
  </conditionalFormatting>
  <conditionalFormatting sqref="G463">
    <cfRule type="containsText" dxfId="597" priority="719" stopIfTrue="1" operator="containsText" text="x,xx">
      <formula>NOT(ISERROR(SEARCH("x,xx",G463)))</formula>
    </cfRule>
  </conditionalFormatting>
  <conditionalFormatting sqref="F463">
    <cfRule type="containsText" dxfId="596" priority="718" stopIfTrue="1" operator="containsText" text="x,xx">
      <formula>NOT(ISERROR(SEARCH("x,xx",F463)))</formula>
    </cfRule>
  </conditionalFormatting>
  <conditionalFormatting sqref="K312:M312">
    <cfRule type="containsText" dxfId="595" priority="711" stopIfTrue="1" operator="containsText" text="x,xx">
      <formula>NOT(ISERROR(SEARCH("x,xx",K312)))</formula>
    </cfRule>
  </conditionalFormatting>
  <conditionalFormatting sqref="I436:J436">
    <cfRule type="containsText" dxfId="594" priority="710" stopIfTrue="1" operator="containsText" text="x,xx">
      <formula>NOT(ISERROR(SEARCH("x,xx",I436)))</formula>
    </cfRule>
  </conditionalFormatting>
  <conditionalFormatting sqref="I593:J593">
    <cfRule type="containsText" dxfId="593" priority="709" stopIfTrue="1" operator="containsText" text="x,xx">
      <formula>NOT(ISERROR(SEARCH("x,xx",I593)))</formula>
    </cfRule>
  </conditionalFormatting>
  <conditionalFormatting sqref="I634:J634">
    <cfRule type="containsText" dxfId="592" priority="707" stopIfTrue="1" operator="containsText" text="x,xx">
      <formula>NOT(ISERROR(SEARCH("x,xx",I634)))</formula>
    </cfRule>
  </conditionalFormatting>
  <conditionalFormatting sqref="I604">
    <cfRule type="containsText" dxfId="591" priority="702" stopIfTrue="1" operator="containsText" text="x,xx">
      <formula>NOT(ISERROR(SEARCH("x,xx",I604)))</formula>
    </cfRule>
  </conditionalFormatting>
  <conditionalFormatting sqref="F603:F604 A606:F606 A603:D605 A611:F612 A607:D610 F607:F610">
    <cfRule type="containsText" dxfId="590" priority="701" stopIfTrue="1" operator="containsText" text="x,xx">
      <formula>NOT(ISERROR(SEARCH("x,xx",A603)))</formula>
    </cfRule>
  </conditionalFormatting>
  <conditionalFormatting sqref="D558 K558 K560 K544:K545 K480:K492 K494:K498 A544:C546 A548:F548 I566:J571 I546:K546 I497:K498 I493:K493 I559:J559 A549:D557 F549:F557 E549:E558 A558:C560 C563:C564 A561:A565">
    <cfRule type="containsText" dxfId="589" priority="700" stopIfTrue="1" operator="containsText" text="x,xx">
      <formula>NOT(ISERROR(SEARCH("x,xx",A480)))</formula>
    </cfRule>
  </conditionalFormatting>
  <conditionalFormatting sqref="I490:J490">
    <cfRule type="containsText" dxfId="588" priority="689" stopIfTrue="1" operator="containsText" text="x,xx">
      <formula>NOT(ISERROR(SEARCH("x,xx",I490)))</formula>
    </cfRule>
  </conditionalFormatting>
  <conditionalFormatting sqref="I491:J492">
    <cfRule type="containsText" dxfId="587" priority="686" stopIfTrue="1" operator="containsText" text="x,xx">
      <formula>NOT(ISERROR(SEARCH("x,xx",I491)))</formula>
    </cfRule>
  </conditionalFormatting>
  <conditionalFormatting sqref="I495:J496">
    <cfRule type="containsText" dxfId="586" priority="685" stopIfTrue="1" operator="containsText" text="x,xx">
      <formula>NOT(ISERROR(SEARCH("x,xx",I495)))</formula>
    </cfRule>
  </conditionalFormatting>
  <conditionalFormatting sqref="I501:J505">
    <cfRule type="containsText" dxfId="585" priority="684" stopIfTrue="1" operator="containsText" text="x,xx">
      <formula>NOT(ISERROR(SEARCH("x,xx",I501)))</formula>
    </cfRule>
  </conditionalFormatting>
  <conditionalFormatting sqref="I500:J500">
    <cfRule type="containsText" dxfId="584" priority="683" stopIfTrue="1" operator="containsText" text="x,xx">
      <formula>NOT(ISERROR(SEARCH("x,xx",I500)))</formula>
    </cfRule>
  </conditionalFormatting>
  <conditionalFormatting sqref="I511:J513">
    <cfRule type="containsText" dxfId="583" priority="680" stopIfTrue="1" operator="containsText" text="x,xx">
      <formula>NOT(ISERROR(SEARCH("x,xx",I511)))</formula>
    </cfRule>
  </conditionalFormatting>
  <conditionalFormatting sqref="I509:J510">
    <cfRule type="containsText" dxfId="582" priority="679" stopIfTrue="1" operator="containsText" text="x,xx">
      <formula>NOT(ISERROR(SEARCH("x,xx",I509)))</formula>
    </cfRule>
  </conditionalFormatting>
  <conditionalFormatting sqref="I518:J519">
    <cfRule type="containsText" dxfId="581" priority="677" stopIfTrue="1" operator="containsText" text="x,xx">
      <formula>NOT(ISERROR(SEARCH("x,xx",I518)))</formula>
    </cfRule>
  </conditionalFormatting>
  <conditionalFormatting sqref="I524:J524">
    <cfRule type="containsText" dxfId="580" priority="675" stopIfTrue="1" operator="containsText" text="x,xx">
      <formula>NOT(ISERROR(SEARCH("x,xx",I524)))</formula>
    </cfRule>
  </conditionalFormatting>
  <conditionalFormatting sqref="I525:J525">
    <cfRule type="containsText" dxfId="579" priority="674" stopIfTrue="1" operator="containsText" text="x,xx">
      <formula>NOT(ISERROR(SEARCH("x,xx",I525)))</formula>
    </cfRule>
  </conditionalFormatting>
  <conditionalFormatting sqref="I526:J526">
    <cfRule type="containsText" dxfId="578" priority="672" stopIfTrue="1" operator="containsText" text="x,xx">
      <formula>NOT(ISERROR(SEARCH("x,xx",I526)))</formula>
    </cfRule>
  </conditionalFormatting>
  <conditionalFormatting sqref="I527:J527">
    <cfRule type="containsText" dxfId="577" priority="671" stopIfTrue="1" operator="containsText" text="x,xx">
      <formula>NOT(ISERROR(SEARCH("x,xx",I527)))</formula>
    </cfRule>
  </conditionalFormatting>
  <conditionalFormatting sqref="I528:J529">
    <cfRule type="containsText" dxfId="576" priority="670" stopIfTrue="1" operator="containsText" text="x,xx">
      <formula>NOT(ISERROR(SEARCH("x,xx",I528)))</formula>
    </cfRule>
  </conditionalFormatting>
  <conditionalFormatting sqref="I530:J530">
    <cfRule type="containsText" dxfId="575" priority="669" stopIfTrue="1" operator="containsText" text="x,xx">
      <formula>NOT(ISERROR(SEARCH("x,xx",I530)))</formula>
    </cfRule>
  </conditionalFormatting>
  <conditionalFormatting sqref="I531:J531">
    <cfRule type="containsText" dxfId="574" priority="668" stopIfTrue="1" operator="containsText" text="x,xx">
      <formula>NOT(ISERROR(SEARCH("x,xx",I531)))</formula>
    </cfRule>
  </conditionalFormatting>
  <conditionalFormatting sqref="I532:J533">
    <cfRule type="containsText" dxfId="573" priority="667" stopIfTrue="1" operator="containsText" text="x,xx">
      <formula>NOT(ISERROR(SEARCH("x,xx",I532)))</formula>
    </cfRule>
  </conditionalFormatting>
  <conditionalFormatting sqref="I534:J534 I538:I541">
    <cfRule type="containsText" dxfId="572" priority="666" stopIfTrue="1" operator="containsText" text="x,xx">
      <formula>NOT(ISERROR(SEARCH("x,xx",I534)))</formula>
    </cfRule>
  </conditionalFormatting>
  <conditionalFormatting sqref="I548:J558">
    <cfRule type="containsText" dxfId="571" priority="665" stopIfTrue="1" operator="containsText" text="x,xx">
      <formula>NOT(ISERROR(SEARCH("x,xx",I548)))</formula>
    </cfRule>
  </conditionalFormatting>
  <conditionalFormatting sqref="I560:J565">
    <cfRule type="containsText" dxfId="570" priority="664" stopIfTrue="1" operator="containsText" text="x,xx">
      <formula>NOT(ISERROR(SEARCH("x,xx",I560)))</formula>
    </cfRule>
  </conditionalFormatting>
  <conditionalFormatting sqref="I488:J488">
    <cfRule type="containsText" dxfId="569" priority="663" stopIfTrue="1" operator="containsText" text="x,xx">
      <formula>NOT(ISERROR(SEARCH("x,xx",I488)))</formula>
    </cfRule>
  </conditionalFormatting>
  <conditionalFormatting sqref="I489:J489">
    <cfRule type="containsText" dxfId="568" priority="662" stopIfTrue="1" operator="containsText" text="x,xx">
      <formula>NOT(ISERROR(SEARCH("x,xx",I489)))</formula>
    </cfRule>
  </conditionalFormatting>
  <conditionalFormatting sqref="I494:J494">
    <cfRule type="containsText" dxfId="567" priority="661" stopIfTrue="1" operator="containsText" text="x,xx">
      <formula>NOT(ISERROR(SEARCH("x,xx",I494)))</formula>
    </cfRule>
  </conditionalFormatting>
  <conditionalFormatting sqref="D544:D546">
    <cfRule type="containsText" dxfId="566" priority="659" stopIfTrue="1" operator="containsText" text="x,xx">
      <formula>NOT(ISERROR(SEARCH("x,xx",D544)))</formula>
    </cfRule>
  </conditionalFormatting>
  <conditionalFormatting sqref="I544:J545">
    <cfRule type="containsText" dxfId="565" priority="658" stopIfTrue="1" operator="containsText" text="x,xx">
      <formula>NOT(ISERROR(SEARCH("x,xx",I544)))</formula>
    </cfRule>
  </conditionalFormatting>
  <conditionalFormatting sqref="C461:D461">
    <cfRule type="containsText" dxfId="564" priority="654" stopIfTrue="1" operator="containsText" text="x,xx">
      <formula>NOT(ISERROR(SEARCH("x,xx",C461)))</formula>
    </cfRule>
  </conditionalFormatting>
  <conditionalFormatting sqref="F461">
    <cfRule type="containsText" dxfId="563" priority="653" stopIfTrue="1" operator="containsText" text="x,xx">
      <formula>NOT(ISERROR(SEARCH("x,xx",F461)))</formula>
    </cfRule>
  </conditionalFormatting>
  <conditionalFormatting sqref="G462 D462:D463">
    <cfRule type="containsText" dxfId="562" priority="652" stopIfTrue="1" operator="containsText" text="x,xx">
      <formula>NOT(ISERROR(SEARCH("x,xx",D462)))</formula>
    </cfRule>
  </conditionalFormatting>
  <conditionalFormatting sqref="F462">
    <cfRule type="containsText" dxfId="561" priority="651" stopIfTrue="1" operator="containsText" text="x,xx">
      <formula>NOT(ISERROR(SEARCH("x,xx",F462)))</formula>
    </cfRule>
  </conditionalFormatting>
  <conditionalFormatting sqref="B461:B463">
    <cfRule type="containsText" dxfId="560" priority="649" stopIfTrue="1" operator="containsText" text="x,xx">
      <formula>NOT(ISERROR(SEARCH("x,xx",B461)))</formula>
    </cfRule>
  </conditionalFormatting>
  <conditionalFormatting sqref="B459:C459">
    <cfRule type="containsText" dxfId="559" priority="648" stopIfTrue="1" operator="containsText" text="x,xx">
      <formula>NOT(ISERROR(SEARCH("x,xx",B459)))</formula>
    </cfRule>
  </conditionalFormatting>
  <conditionalFormatting sqref="C462:C463">
    <cfRule type="containsText" dxfId="558" priority="647" stopIfTrue="1" operator="containsText" text="x,xx">
      <formula>NOT(ISERROR(SEARCH("x,xx",C462)))</formula>
    </cfRule>
  </conditionalFormatting>
  <conditionalFormatting sqref="C460">
    <cfRule type="containsText" dxfId="557" priority="646" stopIfTrue="1" operator="containsText" text="x,xx">
      <formula>NOT(ISERROR(SEARCH("x,xx",C460)))</formula>
    </cfRule>
  </conditionalFormatting>
  <conditionalFormatting sqref="B460">
    <cfRule type="containsText" dxfId="556" priority="645" stopIfTrue="1" operator="containsText" text="x,xx">
      <formula>NOT(ISERROR(SEARCH("x,xx",B460)))</formula>
    </cfRule>
  </conditionalFormatting>
  <conditionalFormatting sqref="C464">
    <cfRule type="containsText" dxfId="555" priority="644" stopIfTrue="1" operator="containsText" text="x,xx">
      <formula>NOT(ISERROR(SEARCH("x,xx",C464)))</formula>
    </cfRule>
  </conditionalFormatting>
  <conditionalFormatting sqref="B464">
    <cfRule type="containsText" dxfId="554" priority="643" stopIfTrue="1" operator="containsText" text="x,xx">
      <formula>NOT(ISERROR(SEARCH("x,xx",B464)))</formula>
    </cfRule>
  </conditionalFormatting>
  <conditionalFormatting sqref="A227">
    <cfRule type="containsText" dxfId="553" priority="642" stopIfTrue="1" operator="containsText" text="x,xx">
      <formula>NOT(ISERROR(SEARCH("x,xx",A227)))</formula>
    </cfRule>
  </conditionalFormatting>
  <conditionalFormatting sqref="K240:M240">
    <cfRule type="containsText" dxfId="552" priority="641" stopIfTrue="1" operator="containsText" text="x,xx">
      <formula>NOT(ISERROR(SEARCH("x,xx",K240)))</formula>
    </cfRule>
  </conditionalFormatting>
  <conditionalFormatting sqref="K248">
    <cfRule type="containsText" dxfId="551" priority="638" stopIfTrue="1" operator="containsText" text="x,xx">
      <formula>NOT(ISERROR(SEARCH("x,xx",K248)))</formula>
    </cfRule>
  </conditionalFormatting>
  <conditionalFormatting sqref="L248">
    <cfRule type="containsText" dxfId="550" priority="637" stopIfTrue="1" operator="containsText" text="x,xx">
      <formula>NOT(ISERROR(SEARCH("x,xx",L248)))</formula>
    </cfRule>
  </conditionalFormatting>
  <conditionalFormatting sqref="M248">
    <cfRule type="containsText" dxfId="549" priority="636" stopIfTrue="1" operator="containsText" text="x,xx">
      <formula>NOT(ISERROR(SEARCH("x,xx",M248)))</formula>
    </cfRule>
  </conditionalFormatting>
  <conditionalFormatting sqref="K254:M254">
    <cfRule type="containsText" dxfId="548" priority="635" stopIfTrue="1" operator="containsText" text="x,xx">
      <formula>NOT(ISERROR(SEARCH("x,xx",K254)))</formula>
    </cfRule>
  </conditionalFormatting>
  <conditionalFormatting sqref="K279:M279">
    <cfRule type="containsText" dxfId="547" priority="632" stopIfTrue="1" operator="containsText" text="x,xx">
      <formula>NOT(ISERROR(SEARCH("x,xx",K279)))</formula>
    </cfRule>
  </conditionalFormatting>
  <conditionalFormatting sqref="K293">
    <cfRule type="containsText" dxfId="546" priority="631" stopIfTrue="1" operator="containsText" text="x,xx">
      <formula>NOT(ISERROR(SEARCH("x,xx",K293)))</formula>
    </cfRule>
  </conditionalFormatting>
  <conditionalFormatting sqref="L293">
    <cfRule type="containsText" dxfId="545" priority="630" stopIfTrue="1" operator="containsText" text="x,xx">
      <formula>NOT(ISERROR(SEARCH("x,xx",L293)))</formula>
    </cfRule>
  </conditionalFormatting>
  <conditionalFormatting sqref="M293">
    <cfRule type="containsText" dxfId="544" priority="629" stopIfTrue="1" operator="containsText" text="x,xx">
      <formula>NOT(ISERROR(SEARCH("x,xx",M293)))</formula>
    </cfRule>
  </conditionalFormatting>
  <conditionalFormatting sqref="K304:M304">
    <cfRule type="containsText" dxfId="543" priority="628" stopIfTrue="1" operator="containsText" text="x,xx">
      <formula>NOT(ISERROR(SEARCH("x,xx",K304)))</formula>
    </cfRule>
  </conditionalFormatting>
  <conditionalFormatting sqref="K378:M378">
    <cfRule type="containsText" dxfId="542" priority="627" stopIfTrue="1" operator="containsText" text="x,xx">
      <formula>NOT(ISERROR(SEARCH("x,xx",K378)))</formula>
    </cfRule>
  </conditionalFormatting>
  <conditionalFormatting sqref="K420:M420">
    <cfRule type="containsText" dxfId="541" priority="626" stopIfTrue="1" operator="containsText" text="x,xx">
      <formula>NOT(ISERROR(SEARCH("x,xx",K420)))</formula>
    </cfRule>
  </conditionalFormatting>
  <conditionalFormatting sqref="K430">
    <cfRule type="containsText" dxfId="540" priority="625" stopIfTrue="1" operator="containsText" text="x,xx">
      <formula>NOT(ISERROR(SEARCH("x,xx",K430)))</formula>
    </cfRule>
  </conditionalFormatting>
  <conditionalFormatting sqref="L430">
    <cfRule type="containsText" dxfId="539" priority="624" stopIfTrue="1" operator="containsText" text="x,xx">
      <formula>NOT(ISERROR(SEARCH("x,xx",L430)))</formula>
    </cfRule>
  </conditionalFormatting>
  <conditionalFormatting sqref="M430">
    <cfRule type="containsText" dxfId="538" priority="622" stopIfTrue="1" operator="containsText" text="x,xx">
      <formula>NOT(ISERROR(SEARCH("x,xx",M430)))</formula>
    </cfRule>
  </conditionalFormatting>
  <conditionalFormatting sqref="K443">
    <cfRule type="containsText" dxfId="537" priority="621" stopIfTrue="1" operator="containsText" text="x,xx">
      <formula>NOT(ISERROR(SEARCH("x,xx",K443)))</formula>
    </cfRule>
  </conditionalFormatting>
  <conditionalFormatting sqref="L443:M443">
    <cfRule type="containsText" dxfId="536" priority="620" stopIfTrue="1" operator="containsText" text="x,xx">
      <formula>NOT(ISERROR(SEARCH("x,xx",L443)))</formula>
    </cfRule>
  </conditionalFormatting>
  <conditionalFormatting sqref="K454">
    <cfRule type="containsText" dxfId="535" priority="619" stopIfTrue="1" operator="containsText" text="x,xx">
      <formula>NOT(ISERROR(SEARCH("x,xx",K454)))</formula>
    </cfRule>
  </conditionalFormatting>
  <conditionalFormatting sqref="L454">
    <cfRule type="containsText" dxfId="534" priority="618" stopIfTrue="1" operator="containsText" text="x,xx">
      <formula>NOT(ISERROR(SEARCH("x,xx",L454)))</formula>
    </cfRule>
  </conditionalFormatting>
  <conditionalFormatting sqref="M454">
    <cfRule type="containsText" dxfId="533" priority="617" stopIfTrue="1" operator="containsText" text="x,xx">
      <formula>NOT(ISERROR(SEARCH("x,xx",M454)))</formula>
    </cfRule>
  </conditionalFormatting>
  <conditionalFormatting sqref="K465">
    <cfRule type="containsText" dxfId="532" priority="616" stopIfTrue="1" operator="containsText" text="x,xx">
      <formula>NOT(ISERROR(SEARCH("x,xx",K465)))</formula>
    </cfRule>
  </conditionalFormatting>
  <conditionalFormatting sqref="L465">
    <cfRule type="containsText" dxfId="531" priority="615" stopIfTrue="1" operator="containsText" text="x,xx">
      <formula>NOT(ISERROR(SEARCH("x,xx",L465)))</formula>
    </cfRule>
  </conditionalFormatting>
  <conditionalFormatting sqref="M465">
    <cfRule type="containsText" dxfId="530" priority="614" stopIfTrue="1" operator="containsText" text="x,xx">
      <formula>NOT(ISERROR(SEARCH("x,xx",M465)))</formula>
    </cfRule>
  </conditionalFormatting>
  <conditionalFormatting sqref="K478:M478">
    <cfRule type="containsText" dxfId="529" priority="613" stopIfTrue="1" operator="containsText" text="x,xx">
      <formula>NOT(ISERROR(SEARCH("x,xx",K478)))</formula>
    </cfRule>
  </conditionalFormatting>
  <conditionalFormatting sqref="K542:M542">
    <cfRule type="containsText" dxfId="528" priority="612" stopIfTrue="1" operator="containsText" text="x,xx">
      <formula>NOT(ISERROR(SEARCH("x,xx",K542)))</formula>
    </cfRule>
  </conditionalFormatting>
  <conditionalFormatting sqref="K262:M262">
    <cfRule type="containsText" dxfId="527" priority="611" stopIfTrue="1" operator="containsText" text="x,xx">
      <formula>NOT(ISERROR(SEARCH("x,xx",K262)))</formula>
    </cfRule>
  </conditionalFormatting>
  <conditionalFormatting sqref="K261:M261">
    <cfRule type="containsText" dxfId="526" priority="610" stopIfTrue="1" operator="containsText" text="x,xx">
      <formula>NOT(ISERROR(SEARCH("x,xx",K261)))</formula>
    </cfRule>
  </conditionalFormatting>
  <conditionalFormatting sqref="K395:M395">
    <cfRule type="containsText" dxfId="525" priority="609" stopIfTrue="1" operator="containsText" text="x,xx">
      <formula>NOT(ISERROR(SEARCH("x,xx",K395)))</formula>
    </cfRule>
  </conditionalFormatting>
  <conditionalFormatting sqref="K396">
    <cfRule type="containsText" dxfId="524" priority="608" stopIfTrue="1" operator="containsText" text="x,xx">
      <formula>NOT(ISERROR(SEARCH("x,xx",K396)))</formula>
    </cfRule>
  </conditionalFormatting>
  <conditionalFormatting sqref="K436:M436">
    <cfRule type="containsText" dxfId="523" priority="607" stopIfTrue="1" operator="containsText" text="x,xx">
      <formula>NOT(ISERROR(SEARCH("x,xx",K436)))</formula>
    </cfRule>
  </conditionalFormatting>
  <conditionalFormatting sqref="K437:M437">
    <cfRule type="containsText" dxfId="522" priority="605" stopIfTrue="1" operator="containsText" text="x,xx">
      <formula>NOT(ISERROR(SEARCH("x,xx",K437)))</formula>
    </cfRule>
  </conditionalFormatting>
  <conditionalFormatting sqref="K610">
    <cfRule type="containsText" dxfId="521" priority="604" stopIfTrue="1" operator="containsText" text="x,xx">
      <formula>NOT(ISERROR(SEARCH("x,xx",K610)))</formula>
    </cfRule>
  </conditionalFormatting>
  <conditionalFormatting sqref="L610:L611">
    <cfRule type="containsText" dxfId="520" priority="603" stopIfTrue="1" operator="containsText" text="x,xx">
      <formula>NOT(ISERROR(SEARCH("x,xx",L610)))</formula>
    </cfRule>
  </conditionalFormatting>
  <conditionalFormatting sqref="M610">
    <cfRule type="containsText" dxfId="519" priority="602" stopIfTrue="1" operator="containsText" text="x,xx">
      <formula>NOT(ISERROR(SEARCH("x,xx",M610)))</formula>
    </cfRule>
  </conditionalFormatting>
  <conditionalFormatting sqref="K631">
    <cfRule type="containsText" dxfId="518" priority="601" stopIfTrue="1" operator="containsText" text="x,xx">
      <formula>NOT(ISERROR(SEARCH("x,xx",K631)))</formula>
    </cfRule>
  </conditionalFormatting>
  <conditionalFormatting sqref="L631">
    <cfRule type="containsText" dxfId="517" priority="600" stopIfTrue="1" operator="containsText" text="x,xx">
      <formula>NOT(ISERROR(SEARCH("x,xx",L631)))</formula>
    </cfRule>
  </conditionalFormatting>
  <conditionalFormatting sqref="M631">
    <cfRule type="containsText" dxfId="516" priority="599" stopIfTrue="1" operator="containsText" text="x,xx">
      <formula>NOT(ISERROR(SEARCH("x,xx",M631)))</formula>
    </cfRule>
  </conditionalFormatting>
  <conditionalFormatting sqref="L521:M521">
    <cfRule type="containsText" dxfId="515" priority="598" stopIfTrue="1" operator="containsText" text="x,xx">
      <formula>NOT(ISERROR(SEARCH("x,xx",L521)))</formula>
    </cfRule>
  </conditionalFormatting>
  <conditionalFormatting sqref="K103:M103">
    <cfRule type="containsText" dxfId="514" priority="596" stopIfTrue="1" operator="containsText" text="x,xx">
      <formula>NOT(ISERROR(SEARCH("x,xx",K103)))</formula>
    </cfRule>
  </conditionalFormatting>
  <conditionalFormatting sqref="J105:M105">
    <cfRule type="containsText" dxfId="513" priority="592" stopIfTrue="1" operator="containsText" text="x,xx">
      <formula>NOT(ISERROR(SEARCH("x,xx",J105)))</formula>
    </cfRule>
  </conditionalFormatting>
  <conditionalFormatting sqref="N26">
    <cfRule type="containsText" dxfId="512" priority="568" stopIfTrue="1" operator="containsText" text="x,xx">
      <formula>NOT(ISERROR(SEARCH("x,xx",N26)))</formula>
    </cfRule>
  </conditionalFormatting>
  <conditionalFormatting sqref="C439">
    <cfRule type="containsText" dxfId="511" priority="561" stopIfTrue="1" operator="containsText" text="x,xx">
      <formula>NOT(ISERROR(SEARCH("x,xx",C439)))</formula>
    </cfRule>
  </conditionalFormatting>
  <conditionalFormatting sqref="D439">
    <cfRule type="containsText" dxfId="510" priority="560" stopIfTrue="1" operator="containsText" text="x,xx">
      <formula>NOT(ISERROR(SEARCH("x,xx",D439)))</formula>
    </cfRule>
  </conditionalFormatting>
  <conditionalFormatting sqref="F439">
    <cfRule type="containsText" dxfId="509" priority="559" stopIfTrue="1" operator="containsText" text="x,xx">
      <formula>NOT(ISERROR(SEARCH("x,xx",F439)))</formula>
    </cfRule>
  </conditionalFormatting>
  <conditionalFormatting sqref="K439:M442">
    <cfRule type="containsText" dxfId="508" priority="558" stopIfTrue="1" operator="containsText" text="x,xx">
      <formula>NOT(ISERROR(SEARCH("x,xx",K439)))</formula>
    </cfRule>
  </conditionalFormatting>
  <conditionalFormatting sqref="B416:C416">
    <cfRule type="containsText" dxfId="507" priority="557" stopIfTrue="1" operator="containsText" text="x,xx">
      <formula>NOT(ISERROR(SEARCH("x,xx",B416)))</formula>
    </cfRule>
  </conditionalFormatting>
  <conditionalFormatting sqref="B417:C417">
    <cfRule type="containsText" dxfId="506" priority="556" stopIfTrue="1" operator="containsText" text="x,xx">
      <formula>NOT(ISERROR(SEARCH("x,xx",B417)))</formula>
    </cfRule>
  </conditionalFormatting>
  <conditionalFormatting sqref="B418:C418">
    <cfRule type="containsText" dxfId="505" priority="555" stopIfTrue="1" operator="containsText" text="x,xx">
      <formula>NOT(ISERROR(SEARCH("x,xx",B418)))</formula>
    </cfRule>
  </conditionalFormatting>
  <conditionalFormatting sqref="B419:C419">
    <cfRule type="containsText" dxfId="504" priority="554" stopIfTrue="1" operator="containsText" text="x,xx">
      <formula>NOT(ISERROR(SEARCH("x,xx",B419)))</formula>
    </cfRule>
  </conditionalFormatting>
  <conditionalFormatting sqref="K416:M419">
    <cfRule type="containsText" dxfId="503" priority="553" stopIfTrue="1" operator="containsText" text="x,xx">
      <formula>NOT(ISERROR(SEARCH("x,xx",K416)))</formula>
    </cfRule>
  </conditionalFormatting>
  <conditionalFormatting sqref="K46:M46">
    <cfRule type="containsText" dxfId="502" priority="551" stopIfTrue="1" operator="containsText" text="x,xx">
      <formula>NOT(ISERROR(SEARCH("x,xx",K46)))</formula>
    </cfRule>
  </conditionalFormatting>
  <conditionalFormatting sqref="C440:D440">
    <cfRule type="containsText" dxfId="501" priority="546" stopIfTrue="1" operator="containsText" text="x,xx">
      <formula>NOT(ISERROR(SEARCH("x,xx",C440)))</formula>
    </cfRule>
  </conditionalFormatting>
  <conditionalFormatting sqref="C441:D441">
    <cfRule type="containsText" dxfId="500" priority="545" stopIfTrue="1" operator="containsText" text="x,xx">
      <formula>NOT(ISERROR(SEARCH("x,xx",C441)))</formula>
    </cfRule>
  </conditionalFormatting>
  <conditionalFormatting sqref="C442:D442">
    <cfRule type="containsText" dxfId="499" priority="544" stopIfTrue="1" operator="containsText" text="x,xx">
      <formula>NOT(ISERROR(SEARCH("x,xx",C442)))</formula>
    </cfRule>
  </conditionalFormatting>
  <conditionalFormatting sqref="H464">
    <cfRule type="containsText" dxfId="498" priority="543" stopIfTrue="1" operator="containsText" text="x,xx">
      <formula>NOT(ISERROR(SEARCH("x,xx",H464)))</formula>
    </cfRule>
  </conditionalFormatting>
  <conditionalFormatting sqref="H463">
    <cfRule type="containsText" dxfId="497" priority="542" stopIfTrue="1" operator="containsText" text="x,xx">
      <formula>NOT(ISERROR(SEARCH("x,xx",H463)))</formula>
    </cfRule>
  </conditionalFormatting>
  <conditionalFormatting sqref="H462">
    <cfRule type="containsText" dxfId="496" priority="541" stopIfTrue="1" operator="containsText" text="x,xx">
      <formula>NOT(ISERROR(SEARCH("x,xx",H462)))</formula>
    </cfRule>
  </conditionalFormatting>
  <conditionalFormatting sqref="E633:E646">
    <cfRule type="containsBlanks" dxfId="495" priority="540">
      <formula>LEN(TRIM(E633))=0</formula>
    </cfRule>
  </conditionalFormatting>
  <conditionalFormatting sqref="E261:E278">
    <cfRule type="containsText" dxfId="494" priority="539" stopIfTrue="1" operator="containsText" text="x,xx">
      <formula>NOT(ISERROR(SEARCH("x,xx",E261)))</formula>
    </cfRule>
  </conditionalFormatting>
  <conditionalFormatting sqref="E544:E546">
    <cfRule type="containsText" dxfId="493" priority="538" stopIfTrue="1" operator="containsText" text="x,xx">
      <formula>NOT(ISERROR(SEARCH("x,xx",E544)))</formula>
    </cfRule>
  </conditionalFormatting>
  <conditionalFormatting sqref="E567:E571">
    <cfRule type="containsText" dxfId="492" priority="536" stopIfTrue="1" operator="containsText" text="x,xx">
      <formula>NOT(ISERROR(SEARCH("x,xx",E567)))</formula>
    </cfRule>
  </conditionalFormatting>
  <conditionalFormatting sqref="E574:E578">
    <cfRule type="containsText" dxfId="491" priority="535" stopIfTrue="1" operator="containsText" text="x,xx">
      <formula>NOT(ISERROR(SEARCH("x,xx",E574)))</formula>
    </cfRule>
  </conditionalFormatting>
  <conditionalFormatting sqref="E588:E589">
    <cfRule type="containsText" dxfId="490" priority="534" stopIfTrue="1" operator="containsText" text="x,xx">
      <formula>NOT(ISERROR(SEARCH("x,xx",E588)))</formula>
    </cfRule>
  </conditionalFormatting>
  <conditionalFormatting sqref="E603">
    <cfRule type="containsText" dxfId="489" priority="533" stopIfTrue="1" operator="containsText" text="x,xx">
      <formula>NOT(ISERROR(SEARCH("x,xx",E603)))</formula>
    </cfRule>
  </conditionalFormatting>
  <conditionalFormatting sqref="E604:E605">
    <cfRule type="containsText" dxfId="488" priority="532" stopIfTrue="1" operator="containsText" text="x,xx">
      <formula>NOT(ISERROR(SEARCH("x,xx",E604)))</formula>
    </cfRule>
  </conditionalFormatting>
  <conditionalFormatting sqref="E607:E610">
    <cfRule type="containsText" dxfId="487" priority="531" stopIfTrue="1" operator="containsText" text="x,xx">
      <formula>NOT(ISERROR(SEARCH("x,xx",E607)))</formula>
    </cfRule>
  </conditionalFormatting>
  <conditionalFormatting sqref="E614:E624">
    <cfRule type="containsText" dxfId="486" priority="530" stopIfTrue="1" operator="containsText" text="x,xx">
      <formula>NOT(ISERROR(SEARCH("x,xx",E614)))</formula>
    </cfRule>
  </conditionalFormatting>
  <conditionalFormatting sqref="B57 F57:K57">
    <cfRule type="containsText" dxfId="485" priority="529" stopIfTrue="1" operator="containsText" text="x,xx">
      <formula>NOT(ISERROR(SEARCH("x,xx",B57)))</formula>
    </cfRule>
  </conditionalFormatting>
  <conditionalFormatting sqref="B54 F54:K54">
    <cfRule type="containsText" dxfId="484" priority="528" stopIfTrue="1" operator="containsText" text="x,xx">
      <formula>NOT(ISERROR(SEARCH("x,xx",B54)))</formula>
    </cfRule>
  </conditionalFormatting>
  <conditionalFormatting sqref="B55 F55:G55 I55:K55">
    <cfRule type="containsText" dxfId="483" priority="527" stopIfTrue="1" operator="containsText" text="x,xx">
      <formula>NOT(ISERROR(SEARCH("x,xx",B55)))</formula>
    </cfRule>
  </conditionalFormatting>
  <conditionalFormatting sqref="B56 F56:G56 I56:K56">
    <cfRule type="containsText" dxfId="482" priority="526" stopIfTrue="1" operator="containsText" text="x,xx">
      <formula>NOT(ISERROR(SEARCH("x,xx",B56)))</formula>
    </cfRule>
  </conditionalFormatting>
  <conditionalFormatting sqref="B119 K119 D119:I119">
    <cfRule type="containsText" dxfId="481" priority="525" stopIfTrue="1" operator="containsText" text="x,xx">
      <formula>NOT(ISERROR(SEARCH("x,xx",B119)))</formula>
    </cfRule>
  </conditionalFormatting>
  <conditionalFormatting sqref="B120 K120 D120:H120">
    <cfRule type="containsText" dxfId="480" priority="523" stopIfTrue="1" operator="containsText" text="x,xx">
      <formula>NOT(ISERROR(SEARCH("x,xx",B120)))</formula>
    </cfRule>
  </conditionalFormatting>
  <conditionalFormatting sqref="F122:I122 K122">
    <cfRule type="containsText" dxfId="479" priority="519" stopIfTrue="1" operator="containsText" text="x,xx">
      <formula>NOT(ISERROR(SEARCH("x,xx",F122)))</formula>
    </cfRule>
  </conditionalFormatting>
  <conditionalFormatting sqref="F124:I124 K124">
    <cfRule type="containsText" dxfId="478" priority="517" stopIfTrue="1" operator="containsText" text="x,xx">
      <formula>NOT(ISERROR(SEARCH("x,xx",F124)))</formula>
    </cfRule>
  </conditionalFormatting>
  <conditionalFormatting sqref="F125:I125 G126:I126 K125:K126">
    <cfRule type="containsText" dxfId="477" priority="515" stopIfTrue="1" operator="containsText" text="x,xx">
      <formula>NOT(ISERROR(SEARCH("x,xx",F125)))</formula>
    </cfRule>
  </conditionalFormatting>
  <conditionalFormatting sqref="G127:I127 K127">
    <cfRule type="containsText" dxfId="476" priority="513" stopIfTrue="1" operator="containsText" text="x,xx">
      <formula>NOT(ISERROR(SEARCH("x,xx",G127)))</formula>
    </cfRule>
  </conditionalFormatting>
  <conditionalFormatting sqref="F127">
    <cfRule type="containsText" dxfId="475" priority="511" stopIfTrue="1" operator="containsText" text="x,xx">
      <formula>NOT(ISERROR(SEARCH("x,xx",F127)))</formula>
    </cfRule>
  </conditionalFormatting>
  <conditionalFormatting sqref="F128:I128 K128">
    <cfRule type="containsText" dxfId="474" priority="510" stopIfTrue="1" operator="containsText" text="x,xx">
      <formula>NOT(ISERROR(SEARCH("x,xx",F128)))</formula>
    </cfRule>
  </conditionalFormatting>
  <conditionalFormatting sqref="F129:I129 K129">
    <cfRule type="containsText" dxfId="473" priority="508" stopIfTrue="1" operator="containsText" text="x,xx">
      <formula>NOT(ISERROR(SEARCH("x,xx",F129)))</formula>
    </cfRule>
  </conditionalFormatting>
  <conditionalFormatting sqref="F130:I130">
    <cfRule type="containsText" dxfId="472" priority="506" stopIfTrue="1" operator="containsText" text="x,xx">
      <formula>NOT(ISERROR(SEARCH("x,xx",F130)))</formula>
    </cfRule>
  </conditionalFormatting>
  <conditionalFormatting sqref="I120">
    <cfRule type="containsText" dxfId="471" priority="504" stopIfTrue="1" operator="containsText" text="x,xx">
      <formula>NOT(ISERROR(SEARCH("x,xx",I120)))</formula>
    </cfRule>
  </conditionalFormatting>
  <conditionalFormatting sqref="B74:D74 F74:M74">
    <cfRule type="containsText" dxfId="470" priority="503" stopIfTrue="1" operator="containsText" text="x,xx">
      <formula>NOT(ISERROR(SEARCH("x,xx",B74)))</formula>
    </cfRule>
  </conditionalFormatting>
  <conditionalFormatting sqref="B73:D73 F73:M73">
    <cfRule type="containsText" dxfId="469" priority="502" stopIfTrue="1" operator="containsText" text="x,xx">
      <formula>NOT(ISERROR(SEARCH("x,xx",B73)))</formula>
    </cfRule>
  </conditionalFormatting>
  <conditionalFormatting sqref="B97:D97 G97:M97 M98 L100:M100">
    <cfRule type="containsText" dxfId="468" priority="501" stopIfTrue="1" operator="containsText" text="x,xx">
      <formula>NOT(ISERROR(SEARCH("x,xx",B97)))</formula>
    </cfRule>
  </conditionalFormatting>
  <conditionalFormatting sqref="B96:D96 F96:M96">
    <cfRule type="containsText" dxfId="467" priority="500" stopIfTrue="1" operator="containsText" text="x,xx">
      <formula>NOT(ISERROR(SEARCH("x,xx",B96)))</formula>
    </cfRule>
  </conditionalFormatting>
  <conditionalFormatting sqref="F97">
    <cfRule type="containsText" dxfId="466" priority="498" stopIfTrue="1" operator="containsText" text="x,xx">
      <formula>NOT(ISERROR(SEARCH("x,xx",F97)))</formula>
    </cfRule>
  </conditionalFormatting>
  <conditionalFormatting sqref="E96">
    <cfRule type="containsText" dxfId="465" priority="496" stopIfTrue="1" operator="containsText" text="x,xx">
      <formula>NOT(ISERROR(SEARCH("x,xx",E96)))</formula>
    </cfRule>
  </conditionalFormatting>
  <conditionalFormatting sqref="E97">
    <cfRule type="containsText" dxfId="464" priority="495" stopIfTrue="1" operator="containsText" text="x,xx">
      <formula>NOT(ISERROR(SEARCH("x,xx",E97)))</formula>
    </cfRule>
  </conditionalFormatting>
  <conditionalFormatting sqref="D62:J62">
    <cfRule type="containsText" dxfId="463" priority="494" stopIfTrue="1" operator="containsText" text="x,xx">
      <formula>NOT(ISERROR(SEARCH("x,xx",D62)))</formula>
    </cfRule>
  </conditionalFormatting>
  <conditionalFormatting sqref="G98:I98">
    <cfRule type="containsText" dxfId="462" priority="493" stopIfTrue="1" operator="containsText" text="x,xx">
      <formula>NOT(ISERROR(SEARCH("x,xx",G98)))</formula>
    </cfRule>
  </conditionalFormatting>
  <conditionalFormatting sqref="F98">
    <cfRule type="containsText" dxfId="461" priority="492" stopIfTrue="1" operator="containsText" text="x,xx">
      <formula>NOT(ISERROR(SEARCH("x,xx",F98)))</formula>
    </cfRule>
  </conditionalFormatting>
  <conditionalFormatting sqref="F109:I116">
    <cfRule type="containsText" dxfId="460" priority="491" stopIfTrue="1" operator="containsText" text="x,xx">
      <formula>NOT(ISERROR(SEARCH("x,xx",F109)))</formula>
    </cfRule>
  </conditionalFormatting>
  <conditionalFormatting sqref="F117:I118">
    <cfRule type="containsText" dxfId="459" priority="490" stopIfTrue="1" operator="containsText" text="x,xx">
      <formula>NOT(ISERROR(SEARCH("x,xx",F117)))</formula>
    </cfRule>
  </conditionalFormatting>
  <conditionalFormatting sqref="F161:I161">
    <cfRule type="containsText" dxfId="458" priority="478" stopIfTrue="1" operator="containsText" text="x,xx">
      <formula>NOT(ISERROR(SEARCH("x,xx",F161)))</formula>
    </cfRule>
  </conditionalFormatting>
  <conditionalFormatting sqref="F158:I158">
    <cfRule type="containsText" dxfId="457" priority="472" stopIfTrue="1" operator="containsText" text="x,xx">
      <formula>NOT(ISERROR(SEARCH("x,xx",F158)))</formula>
    </cfRule>
  </conditionalFormatting>
  <conditionalFormatting sqref="D153:D154 F144:I150 B146:B150 A144:B145 D144:D150">
    <cfRule type="containsText" dxfId="456" priority="488" stopIfTrue="1" operator="containsText" text="x,xx">
      <formula>NOT(ISERROR(SEARCH("x,xx",A144)))</formula>
    </cfRule>
  </conditionalFormatting>
  <conditionalFormatting sqref="B158">
    <cfRule type="containsText" dxfId="455" priority="458" stopIfTrue="1" operator="containsText" text="x,xx">
      <formula>NOT(ISERROR(SEARCH("x,xx",B158)))</formula>
    </cfRule>
  </conditionalFormatting>
  <conditionalFormatting sqref="H204:H208">
    <cfRule type="containsText" dxfId="454" priority="439" stopIfTrue="1" operator="containsText" text="x,xx">
      <formula>NOT(ISERROR(SEARCH("x,xx",H204)))</formula>
    </cfRule>
  </conditionalFormatting>
  <conditionalFormatting sqref="F152:I152">
    <cfRule type="containsText" dxfId="453" priority="487" stopIfTrue="1" operator="containsText" text="x,xx">
      <formula>NOT(ISERROR(SEARCH("x,xx",F152)))</formula>
    </cfRule>
  </conditionalFormatting>
  <conditionalFormatting sqref="F155:I155">
    <cfRule type="containsText" dxfId="452" priority="486" stopIfTrue="1" operator="containsText" text="x,xx">
      <formula>NOT(ISERROR(SEARCH("x,xx",F155)))</formula>
    </cfRule>
  </conditionalFormatting>
  <conditionalFormatting sqref="F153:I153">
    <cfRule type="containsText" dxfId="451" priority="485" stopIfTrue="1" operator="containsText" text="x,xx">
      <formula>NOT(ISERROR(SEARCH("x,xx",F153)))</formula>
    </cfRule>
  </conditionalFormatting>
  <conditionalFormatting sqref="F154:I154">
    <cfRule type="containsText" dxfId="450" priority="484" stopIfTrue="1" operator="containsText" text="x,xx">
      <formula>NOT(ISERROR(SEARCH("x,xx",F154)))</formula>
    </cfRule>
  </conditionalFormatting>
  <conditionalFormatting sqref="F156:I156">
    <cfRule type="containsText" dxfId="449" priority="483" stopIfTrue="1" operator="containsText" text="x,xx">
      <formula>NOT(ISERROR(SEARCH("x,xx",F156)))</formula>
    </cfRule>
  </conditionalFormatting>
  <conditionalFormatting sqref="F157:I157">
    <cfRule type="containsText" dxfId="448" priority="482" stopIfTrue="1" operator="containsText" text="x,xx">
      <formula>NOT(ISERROR(SEARCH("x,xx",F157)))</formula>
    </cfRule>
  </conditionalFormatting>
  <conditionalFormatting sqref="F159:I159">
    <cfRule type="containsText" dxfId="447" priority="481" stopIfTrue="1" operator="containsText" text="x,xx">
      <formula>NOT(ISERROR(SEARCH("x,xx",F159)))</formula>
    </cfRule>
  </conditionalFormatting>
  <conditionalFormatting sqref="F160:I160">
    <cfRule type="containsText" dxfId="446" priority="479" stopIfTrue="1" operator="containsText" text="x,xx">
      <formula>NOT(ISERROR(SEARCH("x,xx",F160)))</formula>
    </cfRule>
  </conditionalFormatting>
  <conditionalFormatting sqref="F162:I162">
    <cfRule type="containsText" dxfId="445" priority="477" stopIfTrue="1" operator="containsText" text="x,xx">
      <formula>NOT(ISERROR(SEARCH("x,xx",F162)))</formula>
    </cfRule>
  </conditionalFormatting>
  <conditionalFormatting sqref="G163:I163">
    <cfRule type="containsText" dxfId="444" priority="476" stopIfTrue="1" operator="containsText" text="x,xx">
      <formula>NOT(ISERROR(SEARCH("x,xx",G163)))</formula>
    </cfRule>
  </conditionalFormatting>
  <conditionalFormatting sqref="F163">
    <cfRule type="containsText" dxfId="443" priority="475" stopIfTrue="1" operator="containsText" text="x,xx">
      <formula>NOT(ISERROR(SEARCH("x,xx",F163)))</formula>
    </cfRule>
  </conditionalFormatting>
  <conditionalFormatting sqref="G164:I164">
    <cfRule type="containsText" dxfId="442" priority="474" stopIfTrue="1" operator="containsText" text="x,xx">
      <formula>NOT(ISERROR(SEARCH("x,xx",G164)))</formula>
    </cfRule>
  </conditionalFormatting>
  <conditionalFormatting sqref="F164">
    <cfRule type="containsText" dxfId="441" priority="473" stopIfTrue="1" operator="containsText" text="x,xx">
      <formula>NOT(ISERROR(SEARCH("x,xx",F164)))</formula>
    </cfRule>
  </conditionalFormatting>
  <conditionalFormatting sqref="B152 D152:E152">
    <cfRule type="containsText" dxfId="440" priority="471" stopIfTrue="1" operator="containsText" text="x,xx">
      <formula>NOT(ISERROR(SEARCH("x,xx",B152)))</formula>
    </cfRule>
  </conditionalFormatting>
  <conditionalFormatting sqref="B155">
    <cfRule type="containsText" dxfId="439" priority="470" stopIfTrue="1" operator="containsText" text="x,xx">
      <formula>NOT(ISERROR(SEARCH("x,xx",B155)))</formula>
    </cfRule>
  </conditionalFormatting>
  <conditionalFormatting sqref="B153">
    <cfRule type="containsText" dxfId="438" priority="469" stopIfTrue="1" operator="containsText" text="x,xx">
      <formula>NOT(ISERROR(SEARCH("x,xx",B153)))</formula>
    </cfRule>
  </conditionalFormatting>
  <conditionalFormatting sqref="B154">
    <cfRule type="containsText" dxfId="437" priority="468" stopIfTrue="1" operator="containsText" text="x,xx">
      <formula>NOT(ISERROR(SEARCH("x,xx",B154)))</formula>
    </cfRule>
  </conditionalFormatting>
  <conditionalFormatting sqref="B156">
    <cfRule type="containsText" dxfId="436" priority="467" stopIfTrue="1" operator="containsText" text="x,xx">
      <formula>NOT(ISERROR(SEARCH("x,xx",B156)))</formula>
    </cfRule>
  </conditionalFormatting>
  <conditionalFormatting sqref="B157">
    <cfRule type="containsText" dxfId="435" priority="466" stopIfTrue="1" operator="containsText" text="x,xx">
      <formula>NOT(ISERROR(SEARCH("x,xx",B157)))</formula>
    </cfRule>
  </conditionalFormatting>
  <conditionalFormatting sqref="B159">
    <cfRule type="containsText" dxfId="434" priority="465" stopIfTrue="1" operator="containsText" text="x,xx">
      <formula>NOT(ISERROR(SEARCH("x,xx",B159)))</formula>
    </cfRule>
  </conditionalFormatting>
  <conditionalFormatting sqref="B160">
    <cfRule type="containsText" dxfId="433" priority="463" stopIfTrue="1" operator="containsText" text="x,xx">
      <formula>NOT(ISERROR(SEARCH("x,xx",B160)))</formula>
    </cfRule>
  </conditionalFormatting>
  <conditionalFormatting sqref="B161">
    <cfRule type="containsText" dxfId="432" priority="462" stopIfTrue="1" operator="containsText" text="x,xx">
      <formula>NOT(ISERROR(SEARCH("x,xx",B161)))</formula>
    </cfRule>
  </conditionalFormatting>
  <conditionalFormatting sqref="B162">
    <cfRule type="containsText" dxfId="431" priority="461" stopIfTrue="1" operator="containsText" text="x,xx">
      <formula>NOT(ISERROR(SEARCH("x,xx",B162)))</formula>
    </cfRule>
  </conditionalFormatting>
  <conditionalFormatting sqref="B163">
    <cfRule type="containsText" dxfId="430" priority="460" stopIfTrue="1" operator="containsText" text="x,xx">
      <formula>NOT(ISERROR(SEARCH("x,xx",B163)))</formula>
    </cfRule>
  </conditionalFormatting>
  <conditionalFormatting sqref="I204:J204 D204:G204">
    <cfRule type="containsText" dxfId="429" priority="456" stopIfTrue="1" operator="containsText" text="x,xx">
      <formula>NOT(ISERROR(SEARCH("x,xx",D204)))</formula>
    </cfRule>
  </conditionalFormatting>
  <conditionalFormatting sqref="I205 F205:G205">
    <cfRule type="containsText" dxfId="428" priority="455" stopIfTrue="1" operator="containsText" text="x,xx">
      <formula>NOT(ISERROR(SEARCH("x,xx",F205)))</formula>
    </cfRule>
  </conditionalFormatting>
  <conditionalFormatting sqref="I206 F206:G206">
    <cfRule type="containsText" dxfId="427" priority="454" stopIfTrue="1" operator="containsText" text="x,xx">
      <formula>NOT(ISERROR(SEARCH("x,xx",F206)))</formula>
    </cfRule>
  </conditionalFormatting>
  <conditionalFormatting sqref="I207 F207:G207">
    <cfRule type="containsText" dxfId="426" priority="453" stopIfTrue="1" operator="containsText" text="x,xx">
      <formula>NOT(ISERROR(SEARCH("x,xx",F207)))</formula>
    </cfRule>
  </conditionalFormatting>
  <conditionalFormatting sqref="I208 F208:G208">
    <cfRule type="containsText" dxfId="425" priority="452" stopIfTrue="1" operator="containsText" text="x,xx">
      <formula>NOT(ISERROR(SEARCH("x,xx",F208)))</formula>
    </cfRule>
  </conditionalFormatting>
  <conditionalFormatting sqref="K205:K208 M205:M208">
    <cfRule type="containsText" dxfId="424" priority="451" stopIfTrue="1" operator="containsText" text="x,xx">
      <formula>NOT(ISERROR(SEARCH("x,xx",K205)))</formula>
    </cfRule>
  </conditionalFormatting>
  <conditionalFormatting sqref="N143">
    <cfRule type="containsText" dxfId="423" priority="449" stopIfTrue="1" operator="containsText" text="x,xx">
      <formula>NOT(ISERROR(SEARCH("x,xx",N143)))</formula>
    </cfRule>
  </conditionalFormatting>
  <conditionalFormatting sqref="B98 C100:D100 D98">
    <cfRule type="containsText" dxfId="422" priority="448" stopIfTrue="1" operator="containsText" text="x,xx">
      <formula>NOT(ISERROR(SEARCH("x,xx",B98)))</formula>
    </cfRule>
  </conditionalFormatting>
  <conditionalFormatting sqref="E98 E100">
    <cfRule type="containsText" dxfId="421" priority="447" stopIfTrue="1" operator="containsText" text="x,xx">
      <formula>NOT(ISERROR(SEARCH("x,xx",E98)))</formula>
    </cfRule>
  </conditionalFormatting>
  <conditionalFormatting sqref="K98 K100">
    <cfRule type="containsText" dxfId="420" priority="446" stopIfTrue="1" operator="containsText" text="x,xx">
      <formula>NOT(ISERROR(SEARCH("x,xx",K98)))</formula>
    </cfRule>
  </conditionalFormatting>
  <conditionalFormatting sqref="E156">
    <cfRule type="containsText" dxfId="419" priority="444" stopIfTrue="1" operator="containsText" text="x,xx">
      <formula>NOT(ISERROR(SEARCH("x,xx",E156)))</formula>
    </cfRule>
  </conditionalFormatting>
  <conditionalFormatting sqref="E155">
    <cfRule type="containsText" dxfId="418" priority="442" stopIfTrue="1" operator="containsText" text="x,xx">
      <formula>NOT(ISERROR(SEARCH("x,xx",E155)))</formula>
    </cfRule>
  </conditionalFormatting>
  <conditionalFormatting sqref="B118 D118:E118">
    <cfRule type="containsText" dxfId="417" priority="441" stopIfTrue="1" operator="containsText" text="x,xx">
      <formula>NOT(ISERROR(SEARCH("x,xx",B118)))</formula>
    </cfRule>
  </conditionalFormatting>
  <conditionalFormatting sqref="D52:E57">
    <cfRule type="containsText" dxfId="416" priority="440" stopIfTrue="1" operator="containsText" text="x,xx">
      <formula>NOT(ISERROR(SEARCH("x,xx",D52)))</formula>
    </cfRule>
  </conditionalFormatting>
  <conditionalFormatting sqref="B204:B208">
    <cfRule type="containsText" dxfId="415" priority="438" stopIfTrue="1" operator="containsText" text="x,xx">
      <formula>NOT(ISERROR(SEARCH("x,xx",B204)))</formula>
    </cfRule>
  </conditionalFormatting>
  <conditionalFormatting sqref="D205:D208">
    <cfRule type="containsText" dxfId="414" priority="437" stopIfTrue="1" operator="containsText" text="x,xx">
      <formula>NOT(ISERROR(SEARCH("x,xx",D205)))</formula>
    </cfRule>
  </conditionalFormatting>
  <conditionalFormatting sqref="E205:E208">
    <cfRule type="containsText" dxfId="413" priority="436" stopIfTrue="1" operator="containsText" text="x,xx">
      <formula>NOT(ISERROR(SEARCH("x,xx",E205)))</formula>
    </cfRule>
  </conditionalFormatting>
  <conditionalFormatting sqref="J205:J208">
    <cfRule type="containsText" dxfId="412" priority="434" stopIfTrue="1" operator="containsText" text="x,xx">
      <formula>NOT(ISERROR(SEARCH("x,xx",J205)))</formula>
    </cfRule>
  </conditionalFormatting>
  <conditionalFormatting sqref="L205:L208">
    <cfRule type="containsText" dxfId="411" priority="433" stopIfTrue="1" operator="containsText" text="x,xx">
      <formula>NOT(ISERROR(SEARCH("x,xx",L205)))</formula>
    </cfRule>
  </conditionalFormatting>
  <conditionalFormatting sqref="E144:E150">
    <cfRule type="containsText" dxfId="410" priority="432" stopIfTrue="1" operator="containsText" text="x,xx">
      <formula>NOT(ISERROR(SEARCH("x,xx",E144)))</formula>
    </cfRule>
  </conditionalFormatting>
  <conditionalFormatting sqref="B61:B62">
    <cfRule type="containsText" dxfId="409" priority="429" stopIfTrue="1" operator="containsText" text="x,xx">
      <formula>NOT(ISERROR(SEARCH("x,xx",B61)))</formula>
    </cfRule>
  </conditionalFormatting>
  <conditionalFormatting sqref="L54">
    <cfRule type="containsText" dxfId="408" priority="424" stopIfTrue="1" operator="containsText" text="x,xx">
      <formula>NOT(ISERROR(SEARCH("x,xx",L54)))</formula>
    </cfRule>
  </conditionalFormatting>
  <conditionalFormatting sqref="L55">
    <cfRule type="containsText" dxfId="407" priority="423" stopIfTrue="1" operator="containsText" text="x,xx">
      <formula>NOT(ISERROR(SEARCH("x,xx",L55)))</formula>
    </cfRule>
  </conditionalFormatting>
  <conditionalFormatting sqref="L56">
    <cfRule type="containsText" dxfId="406" priority="422" stopIfTrue="1" operator="containsText" text="x,xx">
      <formula>NOT(ISERROR(SEARCH("x,xx",L56)))</formula>
    </cfRule>
  </conditionalFormatting>
  <conditionalFormatting sqref="L57">
    <cfRule type="containsText" dxfId="405" priority="421" stopIfTrue="1" operator="containsText" text="x,xx">
      <formula>NOT(ISERROR(SEARCH("x,xx",L57)))</formula>
    </cfRule>
  </conditionalFormatting>
  <conditionalFormatting sqref="M54">
    <cfRule type="containsText" dxfId="404" priority="420" stopIfTrue="1" operator="containsText" text="x,xx">
      <formula>NOT(ISERROR(SEARCH("x,xx",M54)))</formula>
    </cfRule>
  </conditionalFormatting>
  <conditionalFormatting sqref="M55">
    <cfRule type="containsText" dxfId="403" priority="419" stopIfTrue="1" operator="containsText" text="x,xx">
      <formula>NOT(ISERROR(SEARCH("x,xx",M55)))</formula>
    </cfRule>
  </conditionalFormatting>
  <conditionalFormatting sqref="M56">
    <cfRule type="containsText" dxfId="402" priority="418" stopIfTrue="1" operator="containsText" text="x,xx">
      <formula>NOT(ISERROR(SEARCH("x,xx",M56)))</formula>
    </cfRule>
  </conditionalFormatting>
  <conditionalFormatting sqref="M57">
    <cfRule type="containsText" dxfId="401" priority="417" stopIfTrue="1" operator="containsText" text="x,xx">
      <formula>NOT(ISERROR(SEARCH("x,xx",M57)))</formula>
    </cfRule>
  </conditionalFormatting>
  <conditionalFormatting sqref="L67">
    <cfRule type="containsText" dxfId="400" priority="416" stopIfTrue="1" operator="containsText" text="x,xx">
      <formula>NOT(ISERROR(SEARCH("x,xx",L67)))</formula>
    </cfRule>
  </conditionalFormatting>
  <conditionalFormatting sqref="M67">
    <cfRule type="containsText" dxfId="399" priority="415" stopIfTrue="1" operator="containsText" text="x,xx">
      <formula>NOT(ISERROR(SEARCH("x,xx",M67)))</formula>
    </cfRule>
  </conditionalFormatting>
  <conditionalFormatting sqref="K598:M598">
    <cfRule type="containsText" dxfId="398" priority="414" stopIfTrue="1" operator="containsText" text="x,xx">
      <formula>NOT(ISERROR(SEARCH("x,xx",K598)))</formula>
    </cfRule>
  </conditionalFormatting>
  <conditionalFormatting sqref="N104">
    <cfRule type="containsText" dxfId="397" priority="411" stopIfTrue="1" operator="containsText" text="x,xx">
      <formula>NOT(ISERROR(SEARCH("x,xx",N104)))</formula>
    </cfRule>
  </conditionalFormatting>
  <conditionalFormatting sqref="N103">
    <cfRule type="containsText" dxfId="396" priority="410" stopIfTrue="1" operator="containsText" text="x,xx">
      <formula>NOT(ISERROR(SEARCH("x,xx",N103)))</formula>
    </cfRule>
  </conditionalFormatting>
  <conditionalFormatting sqref="N105">
    <cfRule type="containsText" dxfId="395" priority="407" stopIfTrue="1" operator="containsText" text="x,xx">
      <formula>NOT(ISERROR(SEARCH("x,xx",N105)))</formula>
    </cfRule>
  </conditionalFormatting>
  <conditionalFormatting sqref="N106">
    <cfRule type="containsText" dxfId="394" priority="406" stopIfTrue="1" operator="containsText" text="x,xx">
      <formula>NOT(ISERROR(SEARCH("x,xx",N106)))</formula>
    </cfRule>
  </conditionalFormatting>
  <conditionalFormatting sqref="N179">
    <cfRule type="containsText" dxfId="393" priority="403" stopIfTrue="1" operator="containsText" text="x,xx">
      <formula>NOT(ISERROR(SEARCH("x,xx",N179)))</formula>
    </cfRule>
  </conditionalFormatting>
  <conditionalFormatting sqref="N182">
    <cfRule type="containsText" dxfId="392" priority="402" stopIfTrue="1" operator="containsText" text="x,xx">
      <formula>NOT(ISERROR(SEARCH("x,xx",N182)))</formula>
    </cfRule>
  </conditionalFormatting>
  <conditionalFormatting sqref="N193">
    <cfRule type="containsText" dxfId="391" priority="401" stopIfTrue="1" operator="containsText" text="x,xx">
      <formula>NOT(ISERROR(SEARCH("x,xx",N193)))</formula>
    </cfRule>
  </conditionalFormatting>
  <conditionalFormatting sqref="N194">
    <cfRule type="containsText" dxfId="390" priority="400" stopIfTrue="1" operator="containsText" text="x,xx">
      <formula>NOT(ISERROR(SEARCH("x,xx",N194)))</formula>
    </cfRule>
  </conditionalFormatting>
  <conditionalFormatting sqref="N195">
    <cfRule type="containsText" dxfId="389" priority="399" stopIfTrue="1" operator="containsText" text="x,xx">
      <formula>NOT(ISERROR(SEARCH("x,xx",N195)))</formula>
    </cfRule>
  </conditionalFormatting>
  <conditionalFormatting sqref="N196">
    <cfRule type="containsText" dxfId="388" priority="397" stopIfTrue="1" operator="containsText" text="x,xx">
      <formula>NOT(ISERROR(SEARCH("x,xx",N196)))</formula>
    </cfRule>
  </conditionalFormatting>
  <conditionalFormatting sqref="N198">
    <cfRule type="containsText" dxfId="387" priority="396" stopIfTrue="1" operator="containsText" text="x,xx">
      <formula>NOT(ISERROR(SEARCH("x,xx",N198)))</formula>
    </cfRule>
  </conditionalFormatting>
  <conditionalFormatting sqref="N200">
    <cfRule type="containsText" dxfId="386" priority="394" stopIfTrue="1" operator="containsText" text="x,xx">
      <formula>NOT(ISERROR(SEARCH("x,xx",N200)))</formula>
    </cfRule>
  </conditionalFormatting>
  <conditionalFormatting sqref="N201:N203">
    <cfRule type="containsText" dxfId="385" priority="392" stopIfTrue="1" operator="containsText" text="x,xx">
      <formula>NOT(ISERROR(SEARCH("x,xx",N201)))</formula>
    </cfRule>
  </conditionalFormatting>
  <conditionalFormatting sqref="N204">
    <cfRule type="containsText" dxfId="384" priority="391" stopIfTrue="1" operator="containsText" text="x,xx">
      <formula>NOT(ISERROR(SEARCH("x,xx",N204)))</formula>
    </cfRule>
  </conditionalFormatting>
  <conditionalFormatting sqref="N205">
    <cfRule type="containsText" dxfId="383" priority="390" stopIfTrue="1" operator="containsText" text="x,xx">
      <formula>NOT(ISERROR(SEARCH("x,xx",N205)))</formula>
    </cfRule>
  </conditionalFormatting>
  <conditionalFormatting sqref="N206">
    <cfRule type="containsText" dxfId="382" priority="389" stopIfTrue="1" operator="containsText" text="x,xx">
      <formula>NOT(ISERROR(SEARCH("x,xx",N206)))</formula>
    </cfRule>
  </conditionalFormatting>
  <conditionalFormatting sqref="N207">
    <cfRule type="containsText" dxfId="381" priority="388" stopIfTrue="1" operator="containsText" text="x,xx">
      <formula>NOT(ISERROR(SEARCH("x,xx",N207)))</formula>
    </cfRule>
  </conditionalFormatting>
  <conditionalFormatting sqref="N208">
    <cfRule type="containsText" dxfId="380" priority="387" stopIfTrue="1" operator="containsText" text="x,xx">
      <formula>NOT(ISERROR(SEARCH("x,xx",N208)))</formula>
    </cfRule>
  </conditionalFormatting>
  <conditionalFormatting sqref="N210">
    <cfRule type="containsText" dxfId="379" priority="386" stopIfTrue="1" operator="containsText" text="x,xx">
      <formula>NOT(ISERROR(SEARCH("x,xx",N210)))</formula>
    </cfRule>
  </conditionalFormatting>
  <conditionalFormatting sqref="N211:N212">
    <cfRule type="containsText" dxfId="378" priority="385" stopIfTrue="1" operator="containsText" text="x,xx">
      <formula>NOT(ISERROR(SEARCH("x,xx",N211)))</formula>
    </cfRule>
  </conditionalFormatting>
  <conditionalFormatting sqref="N213">
    <cfRule type="containsText" dxfId="377" priority="384" stopIfTrue="1" operator="containsText" text="x,xx">
      <formula>NOT(ISERROR(SEARCH("x,xx",N213)))</formula>
    </cfRule>
  </conditionalFormatting>
  <conditionalFormatting sqref="N214">
    <cfRule type="containsText" dxfId="376" priority="383" stopIfTrue="1" operator="containsText" text="x,xx">
      <formula>NOT(ISERROR(SEARCH("x,xx",N214)))</formula>
    </cfRule>
  </conditionalFormatting>
  <conditionalFormatting sqref="N215">
    <cfRule type="containsText" dxfId="375" priority="382" stopIfTrue="1" operator="containsText" text="x,xx">
      <formula>NOT(ISERROR(SEARCH("x,xx",N215)))</formula>
    </cfRule>
  </conditionalFormatting>
  <conditionalFormatting sqref="N217">
    <cfRule type="containsText" dxfId="374" priority="381" stopIfTrue="1" operator="containsText" text="x,xx">
      <formula>NOT(ISERROR(SEARCH("x,xx",N217)))</formula>
    </cfRule>
  </conditionalFormatting>
  <conditionalFormatting sqref="N218">
    <cfRule type="containsText" dxfId="373" priority="380" stopIfTrue="1" operator="containsText" text="x,xx">
      <formula>NOT(ISERROR(SEARCH("x,xx",N218)))</formula>
    </cfRule>
  </conditionalFormatting>
  <conditionalFormatting sqref="N219">
    <cfRule type="containsText" dxfId="372" priority="379" stopIfTrue="1" operator="containsText" text="x,xx">
      <formula>NOT(ISERROR(SEARCH("x,xx",N219)))</formula>
    </cfRule>
  </conditionalFormatting>
  <conditionalFormatting sqref="N220:N221">
    <cfRule type="containsText" dxfId="371" priority="378" stopIfTrue="1" operator="containsText" text="x,xx">
      <formula>NOT(ISERROR(SEARCH("x,xx",N220)))</formula>
    </cfRule>
  </conditionalFormatting>
  <conditionalFormatting sqref="N223">
    <cfRule type="containsText" dxfId="370" priority="377" stopIfTrue="1" operator="containsText" text="x,xx">
      <formula>NOT(ISERROR(SEARCH("x,xx",N223)))</formula>
    </cfRule>
  </conditionalFormatting>
  <conditionalFormatting sqref="N226">
    <cfRule type="containsText" dxfId="369" priority="376" stopIfTrue="1" operator="containsText" text="x,xx">
      <formula>NOT(ISERROR(SEARCH("x,xx",N226)))</formula>
    </cfRule>
  </conditionalFormatting>
  <conditionalFormatting sqref="N230">
    <cfRule type="containsText" dxfId="368" priority="375" stopIfTrue="1" operator="containsText" text="x,xx">
      <formula>NOT(ISERROR(SEARCH("x,xx",N230)))</formula>
    </cfRule>
  </conditionalFormatting>
  <conditionalFormatting sqref="N235">
    <cfRule type="containsText" dxfId="367" priority="373" stopIfTrue="1" operator="containsText" text="x,xx">
      <formula>NOT(ISERROR(SEARCH("x,xx",N235)))</formula>
    </cfRule>
  </conditionalFormatting>
  <conditionalFormatting sqref="N234">
    <cfRule type="containsText" dxfId="366" priority="372" stopIfTrue="1" operator="containsText" text="x,xx">
      <formula>NOT(ISERROR(SEARCH("x,xx",N234)))</formula>
    </cfRule>
  </conditionalFormatting>
  <conditionalFormatting sqref="N233">
    <cfRule type="containsText" dxfId="365" priority="371" stopIfTrue="1" operator="containsText" text="x,xx">
      <formula>NOT(ISERROR(SEARCH("x,xx",N233)))</formula>
    </cfRule>
  </conditionalFormatting>
  <conditionalFormatting sqref="N232">
    <cfRule type="containsText" dxfId="364" priority="370" stopIfTrue="1" operator="containsText" text="x,xx">
      <formula>NOT(ISERROR(SEARCH("x,xx",N232)))</formula>
    </cfRule>
  </conditionalFormatting>
  <conditionalFormatting sqref="N231">
    <cfRule type="containsText" dxfId="363" priority="369" stopIfTrue="1" operator="containsText" text="x,xx">
      <formula>NOT(ISERROR(SEARCH("x,xx",N231)))</formula>
    </cfRule>
  </conditionalFormatting>
  <conditionalFormatting sqref="N237">
    <cfRule type="containsText" dxfId="362" priority="368" stopIfTrue="1" operator="containsText" text="x,xx">
      <formula>NOT(ISERROR(SEARCH("x,xx",N237)))</formula>
    </cfRule>
  </conditionalFormatting>
  <conditionalFormatting sqref="N238">
    <cfRule type="containsText" dxfId="361" priority="367" stopIfTrue="1" operator="containsText" text="x,xx">
      <formula>NOT(ISERROR(SEARCH("x,xx",N238)))</formula>
    </cfRule>
  </conditionalFormatting>
  <conditionalFormatting sqref="N239">
    <cfRule type="containsText" dxfId="360" priority="366" stopIfTrue="1" operator="containsText" text="x,xx">
      <formula>NOT(ISERROR(SEARCH("x,xx",N239)))</formula>
    </cfRule>
  </conditionalFormatting>
  <conditionalFormatting sqref="N242">
    <cfRule type="containsText" dxfId="359" priority="365" stopIfTrue="1" operator="containsText" text="x,xx">
      <formula>NOT(ISERROR(SEARCH("x,xx",N242)))</formula>
    </cfRule>
  </conditionalFormatting>
  <conditionalFormatting sqref="N243">
    <cfRule type="containsText" dxfId="358" priority="364" stopIfTrue="1" operator="containsText" text="x,xx">
      <formula>NOT(ISERROR(SEARCH("x,xx",N243)))</formula>
    </cfRule>
  </conditionalFormatting>
  <conditionalFormatting sqref="N244">
    <cfRule type="containsText" dxfId="357" priority="363" stopIfTrue="1" operator="containsText" text="x,xx">
      <formula>NOT(ISERROR(SEARCH("x,xx",N244)))</formula>
    </cfRule>
  </conditionalFormatting>
  <conditionalFormatting sqref="N245">
    <cfRule type="containsText" dxfId="356" priority="362" stopIfTrue="1" operator="containsText" text="x,xx">
      <formula>NOT(ISERROR(SEARCH("x,xx",N245)))</formula>
    </cfRule>
  </conditionalFormatting>
  <conditionalFormatting sqref="N246">
    <cfRule type="containsText" dxfId="355" priority="361" stopIfTrue="1" operator="containsText" text="x,xx">
      <formula>NOT(ISERROR(SEARCH("x,xx",N246)))</formula>
    </cfRule>
  </conditionalFormatting>
  <conditionalFormatting sqref="N247">
    <cfRule type="containsText" dxfId="354" priority="360" stopIfTrue="1" operator="containsText" text="x,xx">
      <formula>NOT(ISERROR(SEARCH("x,xx",N247)))</formula>
    </cfRule>
  </conditionalFormatting>
  <conditionalFormatting sqref="N250">
    <cfRule type="containsText" dxfId="353" priority="359" stopIfTrue="1" operator="containsText" text="x,xx">
      <formula>NOT(ISERROR(SEARCH("x,xx",N250)))</formula>
    </cfRule>
  </conditionalFormatting>
  <conditionalFormatting sqref="N251">
    <cfRule type="containsText" dxfId="352" priority="358" stopIfTrue="1" operator="containsText" text="x,xx">
      <formula>NOT(ISERROR(SEARCH("x,xx",N251)))</formula>
    </cfRule>
  </conditionalFormatting>
  <conditionalFormatting sqref="N252">
    <cfRule type="containsText" dxfId="351" priority="357" stopIfTrue="1" operator="containsText" text="x,xx">
      <formula>NOT(ISERROR(SEARCH("x,xx",N252)))</formula>
    </cfRule>
  </conditionalFormatting>
  <conditionalFormatting sqref="N256">
    <cfRule type="containsText" dxfId="350" priority="356" stopIfTrue="1" operator="containsText" text="x,xx">
      <formula>NOT(ISERROR(SEARCH("x,xx",N256)))</formula>
    </cfRule>
  </conditionalFormatting>
  <conditionalFormatting sqref="N258">
    <cfRule type="containsText" dxfId="349" priority="354" stopIfTrue="1" operator="containsText" text="x,xx">
      <formula>NOT(ISERROR(SEARCH("x,xx",N258)))</formula>
    </cfRule>
  </conditionalFormatting>
  <conditionalFormatting sqref="N259">
    <cfRule type="containsText" dxfId="348" priority="353" stopIfTrue="1" operator="containsText" text="x,xx">
      <formula>NOT(ISERROR(SEARCH("x,xx",N259)))</formula>
    </cfRule>
  </conditionalFormatting>
  <conditionalFormatting sqref="N261">
    <cfRule type="containsText" dxfId="347" priority="352" stopIfTrue="1" operator="containsText" text="x,xx">
      <formula>NOT(ISERROR(SEARCH("x,xx",N261)))</formula>
    </cfRule>
  </conditionalFormatting>
  <conditionalFormatting sqref="N262">
    <cfRule type="containsText" dxfId="346" priority="351" stopIfTrue="1" operator="containsText" text="x,xx">
      <formula>NOT(ISERROR(SEARCH("x,xx",N262)))</formula>
    </cfRule>
  </conditionalFormatting>
  <conditionalFormatting sqref="N263">
    <cfRule type="containsText" dxfId="345" priority="350" stopIfTrue="1" operator="containsText" text="x,xx">
      <formula>NOT(ISERROR(SEARCH("x,xx",N263)))</formula>
    </cfRule>
  </conditionalFormatting>
  <conditionalFormatting sqref="N264">
    <cfRule type="containsText" dxfId="344" priority="348" stopIfTrue="1" operator="containsText" text="x,xx">
      <formula>NOT(ISERROR(SEARCH("x,xx",N264)))</formula>
    </cfRule>
  </conditionalFormatting>
  <conditionalFormatting sqref="N265">
    <cfRule type="containsText" dxfId="343" priority="347" stopIfTrue="1" operator="containsText" text="x,xx">
      <formula>NOT(ISERROR(SEARCH("x,xx",N265)))</formula>
    </cfRule>
  </conditionalFormatting>
  <conditionalFormatting sqref="N266">
    <cfRule type="containsText" dxfId="342" priority="346" stopIfTrue="1" operator="containsText" text="x,xx">
      <formula>NOT(ISERROR(SEARCH("x,xx",N266)))</formula>
    </cfRule>
  </conditionalFormatting>
  <conditionalFormatting sqref="N267">
    <cfRule type="containsText" dxfId="341" priority="345" stopIfTrue="1" operator="containsText" text="x,xx">
      <formula>NOT(ISERROR(SEARCH("x,xx",N267)))</formula>
    </cfRule>
  </conditionalFormatting>
  <conditionalFormatting sqref="N268">
    <cfRule type="containsText" dxfId="340" priority="344" stopIfTrue="1" operator="containsText" text="x,xx">
      <formula>NOT(ISERROR(SEARCH("x,xx",N268)))</formula>
    </cfRule>
  </conditionalFormatting>
  <conditionalFormatting sqref="N269">
    <cfRule type="containsText" dxfId="339" priority="343" stopIfTrue="1" operator="containsText" text="x,xx">
      <formula>NOT(ISERROR(SEARCH("x,xx",N269)))</formula>
    </cfRule>
  </conditionalFormatting>
  <conditionalFormatting sqref="N270">
    <cfRule type="containsText" dxfId="338" priority="342" stopIfTrue="1" operator="containsText" text="x,xx">
      <formula>NOT(ISERROR(SEARCH("x,xx",N270)))</formula>
    </cfRule>
  </conditionalFormatting>
  <conditionalFormatting sqref="N271:N277">
    <cfRule type="containsText" dxfId="337" priority="341" stopIfTrue="1" operator="containsText" text="x,xx">
      <formula>NOT(ISERROR(SEARCH("x,xx",N271)))</formula>
    </cfRule>
  </conditionalFormatting>
  <conditionalFormatting sqref="N278">
    <cfRule type="containsText" dxfId="336" priority="340" stopIfTrue="1" operator="containsText" text="x,xx">
      <formula>NOT(ISERROR(SEARCH("x,xx",N278)))</formula>
    </cfRule>
  </conditionalFormatting>
  <conditionalFormatting sqref="N281">
    <cfRule type="containsText" dxfId="335" priority="339" stopIfTrue="1" operator="containsText" text="x,xx">
      <formula>NOT(ISERROR(SEARCH("x,xx",N281)))</formula>
    </cfRule>
  </conditionalFormatting>
  <conditionalFormatting sqref="N282">
    <cfRule type="containsText" dxfId="334" priority="338" stopIfTrue="1" operator="containsText" text="x,xx">
      <formula>NOT(ISERROR(SEARCH("x,xx",N282)))</formula>
    </cfRule>
  </conditionalFormatting>
  <conditionalFormatting sqref="N283">
    <cfRule type="containsText" dxfId="333" priority="337" stopIfTrue="1" operator="containsText" text="x,xx">
      <formula>NOT(ISERROR(SEARCH("x,xx",N283)))</formula>
    </cfRule>
  </conditionalFormatting>
  <conditionalFormatting sqref="N284">
    <cfRule type="containsText" dxfId="332" priority="336" stopIfTrue="1" operator="containsText" text="x,xx">
      <formula>NOT(ISERROR(SEARCH("x,xx",N284)))</formula>
    </cfRule>
  </conditionalFormatting>
  <conditionalFormatting sqref="N286">
    <cfRule type="containsText" dxfId="331" priority="334" stopIfTrue="1" operator="containsText" text="x,xx">
      <formula>NOT(ISERROR(SEARCH("x,xx",N286)))</formula>
    </cfRule>
  </conditionalFormatting>
  <conditionalFormatting sqref="N287">
    <cfRule type="containsText" dxfId="330" priority="333" stopIfTrue="1" operator="containsText" text="x,xx">
      <formula>NOT(ISERROR(SEARCH("x,xx",N287)))</formula>
    </cfRule>
  </conditionalFormatting>
  <conditionalFormatting sqref="N288">
    <cfRule type="containsText" dxfId="329" priority="332" stopIfTrue="1" operator="containsText" text="x,xx">
      <formula>NOT(ISERROR(SEARCH("x,xx",N288)))</formula>
    </cfRule>
  </conditionalFormatting>
  <conditionalFormatting sqref="N289">
    <cfRule type="containsText" dxfId="328" priority="331" stopIfTrue="1" operator="containsText" text="x,xx">
      <formula>NOT(ISERROR(SEARCH("x,xx",N289)))</formula>
    </cfRule>
  </conditionalFormatting>
  <conditionalFormatting sqref="N290">
    <cfRule type="containsText" dxfId="327" priority="330" stopIfTrue="1" operator="containsText" text="x,xx">
      <formula>NOT(ISERROR(SEARCH("x,xx",N290)))</formula>
    </cfRule>
  </conditionalFormatting>
  <conditionalFormatting sqref="N291">
    <cfRule type="containsText" dxfId="326" priority="329" stopIfTrue="1" operator="containsText" text="x,xx">
      <formula>NOT(ISERROR(SEARCH("x,xx",N291)))</formula>
    </cfRule>
  </conditionalFormatting>
  <conditionalFormatting sqref="N292">
    <cfRule type="containsText" dxfId="325" priority="328" stopIfTrue="1" operator="containsText" text="x,xx">
      <formula>NOT(ISERROR(SEARCH("x,xx",N292)))</formula>
    </cfRule>
  </conditionalFormatting>
  <conditionalFormatting sqref="N285">
    <cfRule type="containsText" dxfId="324" priority="327" stopIfTrue="1" operator="containsText" text="x,xx">
      <formula>NOT(ISERROR(SEARCH("x,xx",N285)))</formula>
    </cfRule>
  </conditionalFormatting>
  <conditionalFormatting sqref="N295:N303">
    <cfRule type="containsText" dxfId="323" priority="326" stopIfTrue="1" operator="containsText" text="x,xx">
      <formula>NOT(ISERROR(SEARCH("x,xx",N295)))</formula>
    </cfRule>
  </conditionalFormatting>
  <conditionalFormatting sqref="N306">
    <cfRule type="containsText" dxfId="322" priority="325" stopIfTrue="1" operator="containsText" text="x,xx">
      <formula>NOT(ISERROR(SEARCH("x,xx",N306)))</formula>
    </cfRule>
  </conditionalFormatting>
  <conditionalFormatting sqref="N307">
    <cfRule type="containsText" dxfId="321" priority="324" stopIfTrue="1" operator="containsText" text="x,xx">
      <formula>NOT(ISERROR(SEARCH("x,xx",N307)))</formula>
    </cfRule>
  </conditionalFormatting>
  <conditionalFormatting sqref="N309">
    <cfRule type="containsText" dxfId="320" priority="322" stopIfTrue="1" operator="containsText" text="x,xx">
      <formula>NOT(ISERROR(SEARCH("x,xx",N309)))</formula>
    </cfRule>
  </conditionalFormatting>
  <conditionalFormatting sqref="N308">
    <cfRule type="containsText" dxfId="319" priority="320" stopIfTrue="1" operator="containsText" text="x,xx">
      <formula>NOT(ISERROR(SEARCH("x,xx",N308)))</formula>
    </cfRule>
  </conditionalFormatting>
  <conditionalFormatting sqref="N310:N344">
    <cfRule type="containsText" dxfId="318" priority="319" stopIfTrue="1" operator="containsText" text="x,xx">
      <formula>NOT(ISERROR(SEARCH("x,xx",N310)))</formula>
    </cfRule>
  </conditionalFormatting>
  <conditionalFormatting sqref="N346:N355">
    <cfRule type="containsText" dxfId="317" priority="318" stopIfTrue="1" operator="containsText" text="x,xx">
      <formula>NOT(ISERROR(SEARCH("x,xx",N346)))</formula>
    </cfRule>
  </conditionalFormatting>
  <conditionalFormatting sqref="N357:N377">
    <cfRule type="containsText" dxfId="316" priority="317" stopIfTrue="1" operator="containsText" text="x,xx">
      <formula>NOT(ISERROR(SEARCH("x,xx",N357)))</formula>
    </cfRule>
  </conditionalFormatting>
  <conditionalFormatting sqref="N380">
    <cfRule type="containsText" dxfId="315" priority="315" stopIfTrue="1" operator="containsText" text="x,xx">
      <formula>NOT(ISERROR(SEARCH("x,xx",N380)))</formula>
    </cfRule>
  </conditionalFormatting>
  <conditionalFormatting sqref="N381:N398">
    <cfRule type="containsText" dxfId="314" priority="314" stopIfTrue="1" operator="containsText" text="x,xx">
      <formula>NOT(ISERROR(SEARCH("x,xx",N381)))</formula>
    </cfRule>
  </conditionalFormatting>
  <conditionalFormatting sqref="N400:N419">
    <cfRule type="containsText" dxfId="313" priority="313" stopIfTrue="1" operator="containsText" text="x,xx">
      <formula>NOT(ISERROR(SEARCH("x,xx",N400)))</formula>
    </cfRule>
  </conditionalFormatting>
  <conditionalFormatting sqref="N422:N429">
    <cfRule type="containsText" dxfId="312" priority="312" stopIfTrue="1" operator="containsText" text="x,xx">
      <formula>NOT(ISERROR(SEARCH("x,xx",N422)))</formula>
    </cfRule>
  </conditionalFormatting>
  <conditionalFormatting sqref="N432">
    <cfRule type="containsText" dxfId="311" priority="311" stopIfTrue="1" operator="containsText" text="x,xx">
      <formula>NOT(ISERROR(SEARCH("x,xx",N432)))</formula>
    </cfRule>
  </conditionalFormatting>
  <conditionalFormatting sqref="N433">
    <cfRule type="containsText" dxfId="310" priority="310" stopIfTrue="1" operator="containsText" text="x,xx">
      <formula>NOT(ISERROR(SEARCH("x,xx",N433)))</formula>
    </cfRule>
  </conditionalFormatting>
  <conditionalFormatting sqref="N434:N442">
    <cfRule type="containsText" dxfId="309" priority="309" stopIfTrue="1" operator="containsText" text="x,xx">
      <formula>NOT(ISERROR(SEARCH("x,xx",N434)))</formula>
    </cfRule>
  </conditionalFormatting>
  <conditionalFormatting sqref="N445:N452">
    <cfRule type="containsText" dxfId="308" priority="308" stopIfTrue="1" operator="containsText" text="x,xx">
      <formula>NOT(ISERROR(SEARCH("x,xx",N445)))</formula>
    </cfRule>
  </conditionalFormatting>
  <conditionalFormatting sqref="N456">
    <cfRule type="containsText" dxfId="307" priority="307" stopIfTrue="1" operator="containsText" text="x,xx">
      <formula>NOT(ISERROR(SEARCH("x,xx",N456)))</formula>
    </cfRule>
  </conditionalFormatting>
  <conditionalFormatting sqref="N457:N464">
    <cfRule type="containsText" dxfId="306" priority="306" stopIfTrue="1" operator="containsText" text="x,xx">
      <formula>NOT(ISERROR(SEARCH("x,xx",N457)))</formula>
    </cfRule>
  </conditionalFormatting>
  <conditionalFormatting sqref="N467">
    <cfRule type="containsText" dxfId="305" priority="305" stopIfTrue="1" operator="containsText" text="x,xx">
      <formula>NOT(ISERROR(SEARCH("x,xx",N467)))</formula>
    </cfRule>
  </conditionalFormatting>
  <conditionalFormatting sqref="N468:N476">
    <cfRule type="containsText" dxfId="304" priority="304" stopIfTrue="1" operator="containsText" text="x,xx">
      <formula>NOT(ISERROR(SEARCH("x,xx",N468)))</formula>
    </cfRule>
  </conditionalFormatting>
  <conditionalFormatting sqref="L396">
    <cfRule type="containsText" dxfId="303" priority="303" stopIfTrue="1" operator="containsText" text="x,xx">
      <formula>NOT(ISERROR(SEARCH("x,xx",L396)))</formula>
    </cfRule>
  </conditionalFormatting>
  <conditionalFormatting sqref="L397">
    <cfRule type="containsText" dxfId="302" priority="302" stopIfTrue="1" operator="containsText" text="x,xx">
      <formula>NOT(ISERROR(SEARCH("x,xx",L397)))</formula>
    </cfRule>
  </conditionalFormatting>
  <conditionalFormatting sqref="M396">
    <cfRule type="containsText" dxfId="301" priority="301" stopIfTrue="1" operator="containsText" text="x,xx">
      <formula>NOT(ISERROR(SEARCH("x,xx",M396)))</formula>
    </cfRule>
  </conditionalFormatting>
  <conditionalFormatting sqref="M397">
    <cfRule type="containsText" dxfId="300" priority="300" stopIfTrue="1" operator="containsText" text="x,xx">
      <formula>NOT(ISERROR(SEARCH("x,xx",M397)))</formula>
    </cfRule>
  </conditionalFormatting>
  <conditionalFormatting sqref="F169">
    <cfRule type="containsText" dxfId="299" priority="298" stopIfTrue="1" operator="containsText" text="x,xx">
      <formula>NOT(ISERROR(SEARCH("x,xx",F169)))</formula>
    </cfRule>
  </conditionalFormatting>
  <conditionalFormatting sqref="G169:I169">
    <cfRule type="containsText" dxfId="298" priority="299" stopIfTrue="1" operator="containsText" text="x,xx">
      <formula>NOT(ISERROR(SEARCH("x,xx",G169)))</formula>
    </cfRule>
  </conditionalFormatting>
  <conditionalFormatting sqref="G165:I165">
    <cfRule type="containsText" dxfId="297" priority="297" stopIfTrue="1" operator="containsText" text="x,xx">
      <formula>NOT(ISERROR(SEARCH("x,xx",G165)))</formula>
    </cfRule>
  </conditionalFormatting>
  <conditionalFormatting sqref="F168">
    <cfRule type="containsText" dxfId="296" priority="294" stopIfTrue="1" operator="containsText" text="x,xx">
      <formula>NOT(ISERROR(SEARCH("x,xx",F168)))</formula>
    </cfRule>
  </conditionalFormatting>
  <conditionalFormatting sqref="G171:H171">
    <cfRule type="containsText" dxfId="295" priority="293" stopIfTrue="1" operator="containsText" text="x,xx">
      <formula>NOT(ISERROR(SEARCH("x,xx",G171)))</formula>
    </cfRule>
  </conditionalFormatting>
  <conditionalFormatting sqref="F165">
    <cfRule type="containsText" dxfId="294" priority="296" stopIfTrue="1" operator="containsText" text="x,xx">
      <formula>NOT(ISERROR(SEARCH("x,xx",F165)))</formula>
    </cfRule>
  </conditionalFormatting>
  <conditionalFormatting sqref="G168:I168">
    <cfRule type="containsText" dxfId="293" priority="295" stopIfTrue="1" operator="containsText" text="x,xx">
      <formula>NOT(ISERROR(SEARCH("x,xx",G168)))</formula>
    </cfRule>
  </conditionalFormatting>
  <conditionalFormatting sqref="F171">
    <cfRule type="containsText" dxfId="292" priority="292" stopIfTrue="1" operator="containsText" text="x,xx">
      <formula>NOT(ISERROR(SEARCH("x,xx",F171)))</formula>
    </cfRule>
  </conditionalFormatting>
  <conditionalFormatting sqref="G173:I173">
    <cfRule type="containsText" dxfId="291" priority="289" stopIfTrue="1" operator="containsText" text="x,xx">
      <formula>NOT(ISERROR(SEARCH("x,xx",G173)))</formula>
    </cfRule>
  </conditionalFormatting>
  <conditionalFormatting sqref="F173">
    <cfRule type="containsText" dxfId="290" priority="288" stopIfTrue="1" operator="containsText" text="x,xx">
      <formula>NOT(ISERROR(SEARCH("x,xx",F173)))</formula>
    </cfRule>
  </conditionalFormatting>
  <conditionalFormatting sqref="G172:H172">
    <cfRule type="containsText" dxfId="289" priority="287" stopIfTrue="1" operator="containsText" text="x,xx">
      <formula>NOT(ISERROR(SEARCH("x,xx",G172)))</formula>
    </cfRule>
  </conditionalFormatting>
  <conditionalFormatting sqref="F172">
    <cfRule type="containsText" dxfId="288" priority="286" stopIfTrue="1" operator="containsText" text="x,xx">
      <formula>NOT(ISERROR(SEARCH("x,xx",F172)))</formula>
    </cfRule>
  </conditionalFormatting>
  <conditionalFormatting sqref="I171">
    <cfRule type="containsText" dxfId="287" priority="285" stopIfTrue="1" operator="containsText" text="x,xx">
      <formula>NOT(ISERROR(SEARCH("x,xx",I171)))</formula>
    </cfRule>
  </conditionalFormatting>
  <conditionalFormatting sqref="F181:I181">
    <cfRule type="containsText" dxfId="286" priority="284" stopIfTrue="1" operator="containsText" text="x,xx">
      <formula>NOT(ISERROR(SEARCH("x,xx",F181)))</formula>
    </cfRule>
  </conditionalFormatting>
  <conditionalFormatting sqref="F180:I180">
    <cfRule type="containsText" dxfId="285" priority="283" stopIfTrue="1" operator="containsText" text="x,xx">
      <formula>NOT(ISERROR(SEARCH("x,xx",F180)))</formula>
    </cfRule>
  </conditionalFormatting>
  <conditionalFormatting sqref="F184:I184">
    <cfRule type="containsText" dxfId="284" priority="282" stopIfTrue="1" operator="containsText" text="x,xx">
      <formula>NOT(ISERROR(SEARCH("x,xx",F184)))</formula>
    </cfRule>
  </conditionalFormatting>
  <conditionalFormatting sqref="F183:I183">
    <cfRule type="containsText" dxfId="283" priority="281" stopIfTrue="1" operator="containsText" text="x,xx">
      <formula>NOT(ISERROR(SEARCH("x,xx",F183)))</formula>
    </cfRule>
  </conditionalFormatting>
  <conditionalFormatting sqref="G186:H186">
    <cfRule type="containsText" dxfId="282" priority="280" stopIfTrue="1" operator="containsText" text="x,xx">
      <formula>NOT(ISERROR(SEARCH("x,xx",G186)))</formula>
    </cfRule>
  </conditionalFormatting>
  <conditionalFormatting sqref="F185:I185">
    <cfRule type="containsText" dxfId="281" priority="279" stopIfTrue="1" operator="containsText" text="x,xx">
      <formula>NOT(ISERROR(SEARCH("x,xx",F185)))</formula>
    </cfRule>
  </conditionalFormatting>
  <conditionalFormatting sqref="F186">
    <cfRule type="containsText" dxfId="280" priority="278" stopIfTrue="1" operator="containsText" text="x,xx">
      <formula>NOT(ISERROR(SEARCH("x,xx",F186)))</formula>
    </cfRule>
  </conditionalFormatting>
  <conditionalFormatting sqref="I186">
    <cfRule type="containsText" dxfId="279" priority="277" stopIfTrue="1" operator="containsText" text="x,xx">
      <formula>NOT(ISERROR(SEARCH("x,xx",I186)))</formula>
    </cfRule>
  </conditionalFormatting>
  <conditionalFormatting sqref="G188:H188">
    <cfRule type="containsText" dxfId="278" priority="276" stopIfTrue="1" operator="containsText" text="x,xx">
      <formula>NOT(ISERROR(SEARCH("x,xx",G188)))</formula>
    </cfRule>
  </conditionalFormatting>
  <conditionalFormatting sqref="I188">
    <cfRule type="containsText" dxfId="277" priority="273" stopIfTrue="1" operator="containsText" text="x,xx">
      <formula>NOT(ISERROR(SEARCH("x,xx",I188)))</formula>
    </cfRule>
  </conditionalFormatting>
  <conditionalFormatting sqref="F187:I187">
    <cfRule type="containsText" dxfId="276" priority="275" stopIfTrue="1" operator="containsText" text="x,xx">
      <formula>NOT(ISERROR(SEARCH("x,xx",F187)))</formula>
    </cfRule>
  </conditionalFormatting>
  <conditionalFormatting sqref="F190">
    <cfRule type="containsText" dxfId="275" priority="270" stopIfTrue="1" operator="containsText" text="x,xx">
      <formula>NOT(ISERROR(SEARCH("x,xx",F190)))</formula>
    </cfRule>
  </conditionalFormatting>
  <conditionalFormatting sqref="F188">
    <cfRule type="containsText" dxfId="274" priority="274" stopIfTrue="1" operator="containsText" text="x,xx">
      <formula>NOT(ISERROR(SEARCH("x,xx",F188)))</formula>
    </cfRule>
  </conditionalFormatting>
  <conditionalFormatting sqref="I190">
    <cfRule type="containsText" dxfId="273" priority="269" stopIfTrue="1" operator="containsText" text="x,xx">
      <formula>NOT(ISERROR(SEARCH("x,xx",I190)))</formula>
    </cfRule>
  </conditionalFormatting>
  <conditionalFormatting sqref="I192">
    <cfRule type="containsText" dxfId="272" priority="265" stopIfTrue="1" operator="containsText" text="x,xx">
      <formula>NOT(ISERROR(SEARCH("x,xx",I192)))</formula>
    </cfRule>
  </conditionalFormatting>
  <conditionalFormatting sqref="G190:H190">
    <cfRule type="containsText" dxfId="271" priority="272" stopIfTrue="1" operator="containsText" text="x,xx">
      <formula>NOT(ISERROR(SEARCH("x,xx",G190)))</formula>
    </cfRule>
  </conditionalFormatting>
  <conditionalFormatting sqref="F189:I189">
    <cfRule type="containsText" dxfId="270" priority="271" stopIfTrue="1" operator="containsText" text="x,xx">
      <formula>NOT(ISERROR(SEARCH("x,xx",F189)))</formula>
    </cfRule>
  </conditionalFormatting>
  <conditionalFormatting sqref="G192:H192">
    <cfRule type="containsText" dxfId="269" priority="268" stopIfTrue="1" operator="containsText" text="x,xx">
      <formula>NOT(ISERROR(SEARCH("x,xx",G192)))</formula>
    </cfRule>
  </conditionalFormatting>
  <conditionalFormatting sqref="F191:I191">
    <cfRule type="containsText" dxfId="268" priority="267" stopIfTrue="1" operator="containsText" text="x,xx">
      <formula>NOT(ISERROR(SEARCH("x,xx",F191)))</formula>
    </cfRule>
  </conditionalFormatting>
  <conditionalFormatting sqref="F192">
    <cfRule type="containsText" dxfId="267" priority="266" stopIfTrue="1" operator="containsText" text="x,xx">
      <formula>NOT(ISERROR(SEARCH("x,xx",F192)))</formula>
    </cfRule>
  </conditionalFormatting>
  <conditionalFormatting sqref="F197">
    <cfRule type="containsText" dxfId="266" priority="263" stopIfTrue="1" operator="containsText" text="x,xx">
      <formula>NOT(ISERROR(SEARCH("x,xx",F197)))</formula>
    </cfRule>
  </conditionalFormatting>
  <conditionalFormatting sqref="I197">
    <cfRule type="containsText" dxfId="265" priority="262" stopIfTrue="1" operator="containsText" text="x,xx">
      <formula>NOT(ISERROR(SEARCH("x,xx",I197)))</formula>
    </cfRule>
  </conditionalFormatting>
  <conditionalFormatting sqref="G197:H197">
    <cfRule type="containsText" dxfId="264" priority="264" stopIfTrue="1" operator="containsText" text="x,xx">
      <formula>NOT(ISERROR(SEARCH("x,xx",G197)))</formula>
    </cfRule>
  </conditionalFormatting>
  <conditionalFormatting sqref="F203:I203">
    <cfRule type="containsText" dxfId="263" priority="260" stopIfTrue="1" operator="containsText" text="x,xx">
      <formula>NOT(ISERROR(SEARCH("x,xx",F203)))</formula>
    </cfRule>
  </conditionalFormatting>
  <conditionalFormatting sqref="F202:I202">
    <cfRule type="containsText" dxfId="262" priority="259" stopIfTrue="1" operator="containsText" text="x,xx">
      <formula>NOT(ISERROR(SEARCH("x,xx",F202)))</formula>
    </cfRule>
  </conditionalFormatting>
  <conditionalFormatting sqref="B121 D121:E121">
    <cfRule type="containsText" dxfId="261" priority="258" stopIfTrue="1" operator="containsText" text="x,xx">
      <formula>NOT(ISERROR(SEARCH("x,xx",B121)))</formula>
    </cfRule>
  </conditionalFormatting>
  <conditionalFormatting sqref="J202">
    <cfRule type="containsText" dxfId="260" priority="257" stopIfTrue="1" operator="containsText" text="x,xx">
      <formula>NOT(ISERROR(SEARCH("x,xx",J202)))</formula>
    </cfRule>
  </conditionalFormatting>
  <conditionalFormatting sqref="D61:E61">
    <cfRule type="containsText" dxfId="259" priority="256" stopIfTrue="1" operator="containsText" text="x,xx">
      <formula>NOT(ISERROR(SEARCH("x,xx",D61)))</formula>
    </cfRule>
  </conditionalFormatting>
  <conditionalFormatting sqref="B65:B72">
    <cfRule type="containsText" dxfId="258" priority="255" stopIfTrue="1" operator="containsText" text="x,xx">
      <formula>NOT(ISERROR(SEARCH("x,xx",B65)))</formula>
    </cfRule>
  </conditionalFormatting>
  <conditionalFormatting sqref="D65:E72">
    <cfRule type="containsText" dxfId="257" priority="254" stopIfTrue="1" operator="containsText" text="x,xx">
      <formula>NOT(ISERROR(SEARCH("x,xx",D65)))</formula>
    </cfRule>
  </conditionalFormatting>
  <conditionalFormatting sqref="I76:I79">
    <cfRule type="containsText" dxfId="256" priority="253" stopIfTrue="1" operator="containsText" text="x,xx">
      <formula>NOT(ISERROR(SEARCH("x,xx",I76)))</formula>
    </cfRule>
  </conditionalFormatting>
  <conditionalFormatting sqref="B76:B79">
    <cfRule type="containsText" dxfId="255" priority="252" stopIfTrue="1" operator="containsText" text="x,xx">
      <formula>NOT(ISERROR(SEARCH("x,xx",B76)))</formula>
    </cfRule>
  </conditionalFormatting>
  <conditionalFormatting sqref="D76:D79">
    <cfRule type="containsText" dxfId="254" priority="251" stopIfTrue="1" operator="containsText" text="x,xx">
      <formula>NOT(ISERROR(SEARCH("x,xx",D76)))</formula>
    </cfRule>
  </conditionalFormatting>
  <conditionalFormatting sqref="E63">
    <cfRule type="containsText" dxfId="253" priority="250" stopIfTrue="1" operator="containsText" text="x,xx">
      <formula>NOT(ISERROR(SEARCH("x,xx",E63)))</formula>
    </cfRule>
  </conditionalFormatting>
  <conditionalFormatting sqref="E73:E74">
    <cfRule type="containsText" dxfId="252" priority="249" stopIfTrue="1" operator="containsText" text="x,xx">
      <formula>NOT(ISERROR(SEARCH("x,xx",E73)))</formula>
    </cfRule>
  </conditionalFormatting>
  <conditionalFormatting sqref="G142:H142">
    <cfRule type="containsText" dxfId="251" priority="248" stopIfTrue="1" operator="containsText" text="x,xx">
      <formula>NOT(ISERROR(SEARCH("x,xx",G142)))</formula>
    </cfRule>
  </conditionalFormatting>
  <conditionalFormatting sqref="F131:I131">
    <cfRule type="containsText" dxfId="250" priority="247" stopIfTrue="1" operator="containsText" text="x,xx">
      <formula>NOT(ISERROR(SEARCH("x,xx",F131)))</formula>
    </cfRule>
  </conditionalFormatting>
  <conditionalFormatting sqref="F132:I132">
    <cfRule type="containsText" dxfId="249" priority="246" stopIfTrue="1" operator="containsText" text="x,xx">
      <formula>NOT(ISERROR(SEARCH("x,xx",F132)))</formula>
    </cfRule>
  </conditionalFormatting>
  <conditionalFormatting sqref="F133:I133">
    <cfRule type="containsText" dxfId="248" priority="244" stopIfTrue="1" operator="containsText" text="x,xx">
      <formula>NOT(ISERROR(SEARCH("x,xx",F133)))</formula>
    </cfRule>
  </conditionalFormatting>
  <conditionalFormatting sqref="F134:I134">
    <cfRule type="containsText" dxfId="247" priority="243" stopIfTrue="1" operator="containsText" text="x,xx">
      <formula>NOT(ISERROR(SEARCH("x,xx",F134)))</formula>
    </cfRule>
  </conditionalFormatting>
  <conditionalFormatting sqref="I142">
    <cfRule type="containsText" dxfId="246" priority="242" stopIfTrue="1" operator="containsText" text="x,xx">
      <formula>NOT(ISERROR(SEARCH("x,xx",I142)))</formula>
    </cfRule>
  </conditionalFormatting>
  <conditionalFormatting sqref="I135">
    <cfRule type="containsText" dxfId="245" priority="240" stopIfTrue="1" operator="containsText" text="x,xx">
      <formula>NOT(ISERROR(SEARCH("x,xx",I135)))</formula>
    </cfRule>
  </conditionalFormatting>
  <conditionalFormatting sqref="F135:H135">
    <cfRule type="containsText" dxfId="244" priority="241" stopIfTrue="1" operator="containsText" text="x,xx">
      <formula>NOT(ISERROR(SEARCH("x,xx",F135)))</formula>
    </cfRule>
  </conditionalFormatting>
  <conditionalFormatting sqref="F136:H136">
    <cfRule type="containsText" dxfId="243" priority="239" stopIfTrue="1" operator="containsText" text="x,xx">
      <formula>NOT(ISERROR(SEARCH("x,xx",F136)))</formula>
    </cfRule>
  </conditionalFormatting>
  <conditionalFormatting sqref="I136:I137">
    <cfRule type="containsText" dxfId="242" priority="236" stopIfTrue="1" operator="containsText" text="x,xx">
      <formula>NOT(ISERROR(SEARCH("x,xx",I136)))</formula>
    </cfRule>
  </conditionalFormatting>
  <conditionalFormatting sqref="F137:H137">
    <cfRule type="containsText" dxfId="241" priority="237" stopIfTrue="1" operator="containsText" text="x,xx">
      <formula>NOT(ISERROR(SEARCH("x,xx",F137)))</formula>
    </cfRule>
  </conditionalFormatting>
  <conditionalFormatting sqref="I138">
    <cfRule type="containsText" dxfId="240" priority="234" stopIfTrue="1" operator="containsText" text="x,xx">
      <formula>NOT(ISERROR(SEARCH("x,xx",I138)))</formula>
    </cfRule>
  </conditionalFormatting>
  <conditionalFormatting sqref="F138:H138">
    <cfRule type="containsText" dxfId="239" priority="235" stopIfTrue="1" operator="containsText" text="x,xx">
      <formula>NOT(ISERROR(SEARCH("x,xx",F138)))</formula>
    </cfRule>
  </conditionalFormatting>
  <conditionalFormatting sqref="F100">
    <cfRule type="containsText" dxfId="238" priority="232" stopIfTrue="1" operator="containsText" text="x,xx">
      <formula>NOT(ISERROR(SEARCH("x,xx",F100)))</formula>
    </cfRule>
  </conditionalFormatting>
  <conditionalFormatting sqref="G100:J100">
    <cfRule type="containsText" dxfId="237" priority="233" stopIfTrue="1" operator="containsText" text="x,xx">
      <formula>NOT(ISERROR(SEARCH("x,xx",G100)))</formula>
    </cfRule>
  </conditionalFormatting>
  <conditionalFormatting sqref="G166:I167">
    <cfRule type="containsText" dxfId="236" priority="231" stopIfTrue="1" operator="containsText" text="x,xx">
      <formula>NOT(ISERROR(SEARCH("x,xx",G166)))</formula>
    </cfRule>
  </conditionalFormatting>
  <conditionalFormatting sqref="F166:F167">
    <cfRule type="containsText" dxfId="235" priority="230" stopIfTrue="1" operator="containsText" text="x,xx">
      <formula>NOT(ISERROR(SEARCH("x,xx",F166)))</formula>
    </cfRule>
  </conditionalFormatting>
  <conditionalFormatting sqref="I170">
    <cfRule type="containsText" dxfId="234" priority="227" stopIfTrue="1" operator="containsText" text="x,xx">
      <formula>NOT(ISERROR(SEARCH("x,xx",I170)))</formula>
    </cfRule>
  </conditionalFormatting>
  <conditionalFormatting sqref="G170:H170">
    <cfRule type="containsText" dxfId="233" priority="229" stopIfTrue="1" operator="containsText" text="x,xx">
      <formula>NOT(ISERROR(SEARCH("x,xx",G170)))</formula>
    </cfRule>
  </conditionalFormatting>
  <conditionalFormatting sqref="F170">
    <cfRule type="containsText" dxfId="232" priority="228" stopIfTrue="1" operator="containsText" text="x,xx">
      <formula>NOT(ISERROR(SEARCH("x,xx",F170)))</formula>
    </cfRule>
  </conditionalFormatting>
  <conditionalFormatting sqref="I172">
    <cfRule type="containsText" dxfId="231" priority="226" stopIfTrue="1" operator="containsText" text="x,xx">
      <formula>NOT(ISERROR(SEARCH("x,xx",I172)))</formula>
    </cfRule>
  </conditionalFormatting>
  <conditionalFormatting sqref="G176:I176">
    <cfRule type="containsText" dxfId="230" priority="225" stopIfTrue="1" operator="containsText" text="x,xx">
      <formula>NOT(ISERROR(SEARCH("x,xx",G176)))</formula>
    </cfRule>
  </conditionalFormatting>
  <conditionalFormatting sqref="F176">
    <cfRule type="containsText" dxfId="229" priority="224" stopIfTrue="1" operator="containsText" text="x,xx">
      <formula>NOT(ISERROR(SEARCH("x,xx",F176)))</formula>
    </cfRule>
  </conditionalFormatting>
  <conditionalFormatting sqref="G174:I174">
    <cfRule type="containsText" dxfId="228" priority="223" stopIfTrue="1" operator="containsText" text="x,xx">
      <formula>NOT(ISERROR(SEARCH("x,xx",G174)))</formula>
    </cfRule>
  </conditionalFormatting>
  <conditionalFormatting sqref="F174">
    <cfRule type="containsText" dxfId="227" priority="222" stopIfTrue="1" operator="containsText" text="x,xx">
      <formula>NOT(ISERROR(SEARCH("x,xx",F174)))</formula>
    </cfRule>
  </conditionalFormatting>
  <conditionalFormatting sqref="G175:I175">
    <cfRule type="containsText" dxfId="226" priority="221" stopIfTrue="1" operator="containsText" text="x,xx">
      <formula>NOT(ISERROR(SEARCH("x,xx",G175)))</formula>
    </cfRule>
  </conditionalFormatting>
  <conditionalFormatting sqref="F175">
    <cfRule type="containsText" dxfId="225" priority="220" stopIfTrue="1" operator="containsText" text="x,xx">
      <formula>NOT(ISERROR(SEARCH("x,xx",F175)))</formula>
    </cfRule>
  </conditionalFormatting>
  <conditionalFormatting sqref="E64">
    <cfRule type="containsText" dxfId="224" priority="219" stopIfTrue="1" operator="containsText" text="x,xx">
      <formula>NOT(ISERROR(SEARCH("x,xx",E64)))</formula>
    </cfRule>
  </conditionalFormatting>
  <conditionalFormatting sqref="B439">
    <cfRule type="containsText" dxfId="223" priority="218" stopIfTrue="1" operator="containsText" text="x,xx">
      <formula>NOT(ISERROR(SEARCH("x,xx",B439)))</formula>
    </cfRule>
  </conditionalFormatting>
  <conditionalFormatting sqref="B440">
    <cfRule type="containsText" dxfId="222" priority="217" stopIfTrue="1" operator="containsText" text="x,xx">
      <formula>NOT(ISERROR(SEARCH("x,xx",B440)))</formula>
    </cfRule>
  </conditionalFormatting>
  <conditionalFormatting sqref="B441">
    <cfRule type="containsText" dxfId="221" priority="216" stopIfTrue="1" operator="containsText" text="x,xx">
      <formula>NOT(ISERROR(SEARCH("x,xx",B441)))</formula>
    </cfRule>
  </conditionalFormatting>
  <conditionalFormatting sqref="B442">
    <cfRule type="containsText" dxfId="220" priority="215" stopIfTrue="1" operator="containsText" text="x,xx">
      <formula>NOT(ISERROR(SEARCH("x,xx",B442)))</formula>
    </cfRule>
  </conditionalFormatting>
  <conditionalFormatting sqref="B18 D18:E18">
    <cfRule type="containsText" dxfId="219" priority="214" stopIfTrue="1" operator="containsText" text="x,xx">
      <formula>NOT(ISERROR(SEARCH("x,xx",B18)))</formula>
    </cfRule>
  </conditionalFormatting>
  <conditionalFormatting sqref="G18:N18">
    <cfRule type="containsText" dxfId="218" priority="213" stopIfTrue="1" operator="containsText" text="x,xx">
      <formula>NOT(ISERROR(SEARCH("x,xx",G18)))</formula>
    </cfRule>
  </conditionalFormatting>
  <conditionalFormatting sqref="B100">
    <cfRule type="containsText" dxfId="217" priority="212" stopIfTrue="1" operator="containsText" text="x,xx">
      <formula>NOT(ISERROR(SEARCH("x,xx",B100)))</formula>
    </cfRule>
  </conditionalFormatting>
  <conditionalFormatting sqref="K429 M429">
    <cfRule type="containsText" dxfId="216" priority="206" stopIfTrue="1" operator="containsText" text="x,xx">
      <formula>NOT(ISERROR(SEARCH("x,xx",K429)))</formula>
    </cfRule>
  </conditionalFormatting>
  <conditionalFormatting sqref="L429">
    <cfRule type="containsText" dxfId="215" priority="205" stopIfTrue="1" operator="containsText" text="x,xx">
      <formula>NOT(ISERROR(SEARCH("x,xx",L429)))</formula>
    </cfRule>
  </conditionalFormatting>
  <conditionalFormatting sqref="K180:M180">
    <cfRule type="containsText" dxfId="214" priority="204" stopIfTrue="1" operator="containsText" text="x,xx">
      <formula>NOT(ISERROR(SEARCH("x,xx",K180)))</formula>
    </cfRule>
  </conditionalFormatting>
  <conditionalFormatting sqref="N180">
    <cfRule type="containsText" dxfId="213" priority="203" stopIfTrue="1" operator="containsText" text="x,xx">
      <formula>NOT(ISERROR(SEARCH("x,xx",N180)))</formula>
    </cfRule>
  </conditionalFormatting>
  <conditionalFormatting sqref="K181:M181">
    <cfRule type="containsText" dxfId="212" priority="202" stopIfTrue="1" operator="containsText" text="x,xx">
      <formula>NOT(ISERROR(SEARCH("x,xx",K181)))</formula>
    </cfRule>
  </conditionalFormatting>
  <conditionalFormatting sqref="N181">
    <cfRule type="containsText" dxfId="211" priority="201" stopIfTrue="1" operator="containsText" text="x,xx">
      <formula>NOT(ISERROR(SEARCH("x,xx",N181)))</formula>
    </cfRule>
  </conditionalFormatting>
  <conditionalFormatting sqref="K183:K192 M183">
    <cfRule type="containsText" dxfId="210" priority="200" stopIfTrue="1" operator="containsText" text="x,xx">
      <formula>NOT(ISERROR(SEARCH("x,xx",K183)))</formula>
    </cfRule>
  </conditionalFormatting>
  <conditionalFormatting sqref="N183">
    <cfRule type="containsText" dxfId="209" priority="199" stopIfTrue="1" operator="containsText" text="x,xx">
      <formula>NOT(ISERROR(SEARCH("x,xx",N183)))</formula>
    </cfRule>
  </conditionalFormatting>
  <conditionalFormatting sqref="L183">
    <cfRule type="containsText" dxfId="208" priority="198" stopIfTrue="1" operator="containsText" text="x,xx">
      <formula>NOT(ISERROR(SEARCH("x,xx",L183)))</formula>
    </cfRule>
  </conditionalFormatting>
  <conditionalFormatting sqref="M184">
    <cfRule type="containsText" dxfId="207" priority="197" stopIfTrue="1" operator="containsText" text="x,xx">
      <formula>NOT(ISERROR(SEARCH("x,xx",M184)))</formula>
    </cfRule>
  </conditionalFormatting>
  <conditionalFormatting sqref="M185">
    <cfRule type="containsText" dxfId="206" priority="196" stopIfTrue="1" operator="containsText" text="x,xx">
      <formula>NOT(ISERROR(SEARCH("x,xx",M185)))</formula>
    </cfRule>
  </conditionalFormatting>
  <conditionalFormatting sqref="M186">
    <cfRule type="containsText" dxfId="205" priority="195" stopIfTrue="1" operator="containsText" text="x,xx">
      <formula>NOT(ISERROR(SEARCH("x,xx",M186)))</formula>
    </cfRule>
  </conditionalFormatting>
  <conditionalFormatting sqref="M187">
    <cfRule type="containsText" dxfId="204" priority="194" stopIfTrue="1" operator="containsText" text="x,xx">
      <formula>NOT(ISERROR(SEARCH("x,xx",M187)))</formula>
    </cfRule>
  </conditionalFormatting>
  <conditionalFormatting sqref="M188">
    <cfRule type="containsText" dxfId="203" priority="193" stopIfTrue="1" operator="containsText" text="x,xx">
      <formula>NOT(ISERROR(SEARCH("x,xx",M188)))</formula>
    </cfRule>
  </conditionalFormatting>
  <conditionalFormatting sqref="M189">
    <cfRule type="containsText" dxfId="202" priority="192" stopIfTrue="1" operator="containsText" text="x,xx">
      <formula>NOT(ISERROR(SEARCH("x,xx",M189)))</formula>
    </cfRule>
  </conditionalFormatting>
  <conditionalFormatting sqref="M190">
    <cfRule type="containsText" dxfId="201" priority="191" stopIfTrue="1" operator="containsText" text="x,xx">
      <formula>NOT(ISERROR(SEARCH("x,xx",M190)))</formula>
    </cfRule>
  </conditionalFormatting>
  <conditionalFormatting sqref="M191">
    <cfRule type="containsText" dxfId="200" priority="190" stopIfTrue="1" operator="containsText" text="x,xx">
      <formula>NOT(ISERROR(SEARCH("x,xx",M191)))</formula>
    </cfRule>
  </conditionalFormatting>
  <conditionalFormatting sqref="M192">
    <cfRule type="containsText" dxfId="199" priority="189" stopIfTrue="1" operator="containsText" text="x,xx">
      <formula>NOT(ISERROR(SEARCH("x,xx",M192)))</formula>
    </cfRule>
  </conditionalFormatting>
  <conditionalFormatting sqref="N184">
    <cfRule type="containsText" dxfId="198" priority="188" stopIfTrue="1" operator="containsText" text="x,xx">
      <formula>NOT(ISERROR(SEARCH("x,xx",N184)))</formula>
    </cfRule>
  </conditionalFormatting>
  <conditionalFormatting sqref="N185">
    <cfRule type="containsText" dxfId="197" priority="187" stopIfTrue="1" operator="containsText" text="x,xx">
      <formula>NOT(ISERROR(SEARCH("x,xx",N185)))</formula>
    </cfRule>
  </conditionalFormatting>
  <conditionalFormatting sqref="N186">
    <cfRule type="containsText" dxfId="196" priority="186" stopIfTrue="1" operator="containsText" text="x,xx">
      <formula>NOT(ISERROR(SEARCH("x,xx",N186)))</formula>
    </cfRule>
  </conditionalFormatting>
  <conditionalFormatting sqref="N187">
    <cfRule type="containsText" dxfId="195" priority="185" stopIfTrue="1" operator="containsText" text="x,xx">
      <formula>NOT(ISERROR(SEARCH("x,xx",N187)))</formula>
    </cfRule>
  </conditionalFormatting>
  <conditionalFormatting sqref="N188">
    <cfRule type="containsText" dxfId="194" priority="184" stopIfTrue="1" operator="containsText" text="x,xx">
      <formula>NOT(ISERROR(SEARCH("x,xx",N188)))</formula>
    </cfRule>
  </conditionalFormatting>
  <conditionalFormatting sqref="N189">
    <cfRule type="containsText" dxfId="193" priority="183" stopIfTrue="1" operator="containsText" text="x,xx">
      <formula>NOT(ISERROR(SEARCH("x,xx",N189)))</formula>
    </cfRule>
  </conditionalFormatting>
  <conditionalFormatting sqref="N190">
    <cfRule type="containsText" dxfId="192" priority="182" stopIfTrue="1" operator="containsText" text="x,xx">
      <formula>NOT(ISERROR(SEARCH("x,xx",N190)))</formula>
    </cfRule>
  </conditionalFormatting>
  <conditionalFormatting sqref="N191">
    <cfRule type="containsText" dxfId="191" priority="181" stopIfTrue="1" operator="containsText" text="x,xx">
      <formula>NOT(ISERROR(SEARCH("x,xx",N191)))</formula>
    </cfRule>
  </conditionalFormatting>
  <conditionalFormatting sqref="N192">
    <cfRule type="containsText" dxfId="190" priority="180" stopIfTrue="1" operator="containsText" text="x,xx">
      <formula>NOT(ISERROR(SEARCH("x,xx",N192)))</formula>
    </cfRule>
  </conditionalFormatting>
  <conditionalFormatting sqref="B175 E175">
    <cfRule type="containsText" dxfId="189" priority="178" stopIfTrue="1" operator="containsText" text="x,xx">
      <formula>NOT(ISERROR(SEARCH("x,xx",B175)))</formula>
    </cfRule>
  </conditionalFormatting>
  <conditionalFormatting sqref="B174 E174">
    <cfRule type="containsText" dxfId="188" priority="179" stopIfTrue="1" operator="containsText" text="x,xx">
      <formula>NOT(ISERROR(SEARCH("x,xx",B174)))</formula>
    </cfRule>
  </conditionalFormatting>
  <conditionalFormatting sqref="E167 B167">
    <cfRule type="containsText" dxfId="187" priority="168" stopIfTrue="1" operator="containsText" text="x,xx">
      <formula>NOT(ISERROR(SEARCH("x,xx",B167)))</formula>
    </cfRule>
  </conditionalFormatting>
  <conditionalFormatting sqref="N99 A99">
    <cfRule type="containsText" dxfId="186" priority="177" stopIfTrue="1" operator="containsText" text="x,xx">
      <formula>NOT(ISERROR(SEARCH("x,xx",A99)))</formula>
    </cfRule>
  </conditionalFormatting>
  <conditionalFormatting sqref="K99">
    <cfRule type="containsText" dxfId="185" priority="173" stopIfTrue="1" operator="containsText" text="x,xx">
      <formula>NOT(ISERROR(SEARCH("x,xx",K99)))</formula>
    </cfRule>
  </conditionalFormatting>
  <conditionalFormatting sqref="G99:J99">
    <cfRule type="containsText" dxfId="184" priority="172" stopIfTrue="1" operator="containsText" text="x,xx">
      <formula>NOT(ISERROR(SEARCH("x,xx",G99)))</formula>
    </cfRule>
  </conditionalFormatting>
  <conditionalFormatting sqref="K166:N166">
    <cfRule type="containsText" dxfId="183" priority="167" stopIfTrue="1" operator="containsText" text="x,xx">
      <formula>NOT(ISERROR(SEARCH("x,xx",K166)))</formula>
    </cfRule>
  </conditionalFormatting>
  <conditionalFormatting sqref="F99">
    <cfRule type="containsText" dxfId="182" priority="171" stopIfTrue="1" operator="containsText" text="x,xx">
      <formula>NOT(ISERROR(SEARCH("x,xx",F99)))</formula>
    </cfRule>
  </conditionalFormatting>
  <conditionalFormatting sqref="K167:N167">
    <cfRule type="containsText" dxfId="181" priority="166" stopIfTrue="1" operator="containsText" text="x,xx">
      <formula>NOT(ISERROR(SEARCH("x,xx",K167)))</formula>
    </cfRule>
  </conditionalFormatting>
  <conditionalFormatting sqref="E166 B166">
    <cfRule type="containsText" dxfId="180" priority="169" stopIfTrue="1" operator="containsText" text="x,xx">
      <formula>NOT(ISERROR(SEARCH("x,xx",B166)))</formula>
    </cfRule>
  </conditionalFormatting>
  <conditionalFormatting sqref="C57">
    <cfRule type="containsText" dxfId="179" priority="162" stopIfTrue="1" operator="containsText" text="x,xx">
      <formula>NOT(ISERROR(SEARCH("x,xx",C57)))</formula>
    </cfRule>
  </conditionalFormatting>
  <conditionalFormatting sqref="C54">
    <cfRule type="containsText" dxfId="178" priority="165" stopIfTrue="1" operator="containsText" text="x,xx">
      <formula>NOT(ISERROR(SEARCH("x,xx",C54)))</formula>
    </cfRule>
  </conditionalFormatting>
  <conditionalFormatting sqref="C55">
    <cfRule type="containsText" dxfId="177" priority="164" stopIfTrue="1" operator="containsText" text="x,xx">
      <formula>NOT(ISERROR(SEARCH("x,xx",C55)))</formula>
    </cfRule>
  </conditionalFormatting>
  <conditionalFormatting sqref="C56">
    <cfRule type="containsText" dxfId="176" priority="163" stopIfTrue="1" operator="containsText" text="x,xx">
      <formula>NOT(ISERROR(SEARCH("x,xx",C56)))</formula>
    </cfRule>
  </conditionalFormatting>
  <conditionalFormatting sqref="C61">
    <cfRule type="containsText" dxfId="175" priority="161" stopIfTrue="1" operator="containsText" text="x,xx">
      <formula>NOT(ISERROR(SEARCH("x,xx",C61)))</formula>
    </cfRule>
  </conditionalFormatting>
  <conditionalFormatting sqref="C62">
    <cfRule type="containsText" dxfId="174" priority="160" stopIfTrue="1" operator="containsText" text="x,xx">
      <formula>NOT(ISERROR(SEARCH("x,xx",C62)))</formula>
    </cfRule>
  </conditionalFormatting>
  <conditionalFormatting sqref="C65">
    <cfRule type="containsText" dxfId="173" priority="159" stopIfTrue="1" operator="containsText" text="x,xx">
      <formula>NOT(ISERROR(SEARCH("x,xx",C65)))</formula>
    </cfRule>
  </conditionalFormatting>
  <conditionalFormatting sqref="C66">
    <cfRule type="containsText" dxfId="172" priority="158" stopIfTrue="1" operator="containsText" text="x,xx">
      <formula>NOT(ISERROR(SEARCH("x,xx",C66)))</formula>
    </cfRule>
  </conditionalFormatting>
  <conditionalFormatting sqref="C67">
    <cfRule type="containsText" dxfId="171" priority="157" stopIfTrue="1" operator="containsText" text="x,xx">
      <formula>NOT(ISERROR(SEARCH("x,xx",C67)))</formula>
    </cfRule>
  </conditionalFormatting>
  <conditionalFormatting sqref="C68">
    <cfRule type="containsText" dxfId="170" priority="156" stopIfTrue="1" operator="containsText" text="x,xx">
      <formula>NOT(ISERROR(SEARCH("x,xx",C68)))</formula>
    </cfRule>
  </conditionalFormatting>
  <conditionalFormatting sqref="C69">
    <cfRule type="containsText" dxfId="169" priority="155" stopIfTrue="1" operator="containsText" text="x,xx">
      <formula>NOT(ISERROR(SEARCH("x,xx",C69)))</formula>
    </cfRule>
  </conditionalFormatting>
  <conditionalFormatting sqref="C70">
    <cfRule type="containsText" dxfId="168" priority="154" stopIfTrue="1" operator="containsText" text="x,xx">
      <formula>NOT(ISERROR(SEARCH("x,xx",C70)))</formula>
    </cfRule>
  </conditionalFormatting>
  <conditionalFormatting sqref="C71">
    <cfRule type="containsText" dxfId="167" priority="153" stopIfTrue="1" operator="containsText" text="x,xx">
      <formula>NOT(ISERROR(SEARCH("x,xx",C71)))</formula>
    </cfRule>
  </conditionalFormatting>
  <conditionalFormatting sqref="C72">
    <cfRule type="containsText" dxfId="166" priority="152" stopIfTrue="1" operator="containsText" text="x,xx">
      <formula>NOT(ISERROR(SEARCH("x,xx",C72)))</formula>
    </cfRule>
  </conditionalFormatting>
  <conditionalFormatting sqref="C195:C198">
    <cfRule type="containsText" dxfId="165" priority="128" stopIfTrue="1" operator="containsText" text="x,xx">
      <formula>NOT(ISERROR(SEARCH("x,xx",C195)))</formula>
    </cfRule>
  </conditionalFormatting>
  <conditionalFormatting sqref="C76">
    <cfRule type="containsText" dxfId="164" priority="151" stopIfTrue="1" operator="containsText" text="x,xx">
      <formula>NOT(ISERROR(SEARCH("x,xx",C76)))</formula>
    </cfRule>
  </conditionalFormatting>
  <conditionalFormatting sqref="C77">
    <cfRule type="containsText" dxfId="163" priority="150" stopIfTrue="1" operator="containsText" text="x,xx">
      <formula>NOT(ISERROR(SEARCH("x,xx",C77)))</formula>
    </cfRule>
  </conditionalFormatting>
  <conditionalFormatting sqref="C78">
    <cfRule type="containsText" dxfId="162" priority="149" stopIfTrue="1" operator="containsText" text="x,xx">
      <formula>NOT(ISERROR(SEARCH("x,xx",C78)))</formula>
    </cfRule>
  </conditionalFormatting>
  <conditionalFormatting sqref="C79">
    <cfRule type="containsText" dxfId="161" priority="148" stopIfTrue="1" operator="containsText" text="x,xx">
      <formula>NOT(ISERROR(SEARCH("x,xx",C79)))</formula>
    </cfRule>
  </conditionalFormatting>
  <conditionalFormatting sqref="C80">
    <cfRule type="containsText" dxfId="160" priority="147" stopIfTrue="1" operator="containsText" text="x,xx">
      <formula>NOT(ISERROR(SEARCH("x,xx",C80)))</formula>
    </cfRule>
  </conditionalFormatting>
  <conditionalFormatting sqref="C107:C122 C124:C125 C127:C138">
    <cfRule type="containsText" dxfId="159" priority="143" stopIfTrue="1" operator="containsText" text="x,xx">
      <formula>NOT(ISERROR(SEARCH("x,xx",C107)))</formula>
    </cfRule>
  </conditionalFormatting>
  <conditionalFormatting sqref="C105">
    <cfRule type="containsText" dxfId="158" priority="145" stopIfTrue="1" operator="containsText" text="x,xx">
      <formula>NOT(ISERROR(SEARCH("x,xx",C105)))</formula>
    </cfRule>
  </conditionalFormatting>
  <conditionalFormatting sqref="C106">
    <cfRule type="containsText" dxfId="157" priority="144" stopIfTrue="1" operator="containsText" text="x,xx">
      <formula>NOT(ISERROR(SEARCH("x,xx",C106)))</formula>
    </cfRule>
  </conditionalFormatting>
  <conditionalFormatting sqref="C144">
    <cfRule type="containsText" dxfId="156" priority="142" stopIfTrue="1" operator="containsText" text="x,xx">
      <formula>NOT(ISERROR(SEARCH("x,xx",C144)))</formula>
    </cfRule>
  </conditionalFormatting>
  <conditionalFormatting sqref="C145:C150 C152:C175">
    <cfRule type="containsText" dxfId="155" priority="141" stopIfTrue="1" operator="containsText" text="x,xx">
      <formula>NOT(ISERROR(SEARCH("x,xx",C145)))</formula>
    </cfRule>
  </conditionalFormatting>
  <conditionalFormatting sqref="C183:C192">
    <cfRule type="containsText" dxfId="154" priority="140" stopIfTrue="1" operator="containsText" text="x,xx">
      <formula>NOT(ISERROR(SEARCH("x,xx",C183)))</formula>
    </cfRule>
  </conditionalFormatting>
  <conditionalFormatting sqref="C204">
    <cfRule type="containsText" dxfId="153" priority="135" stopIfTrue="1" operator="containsText" text="x,xx">
      <formula>NOT(ISERROR(SEARCH("x,xx",C204)))</formula>
    </cfRule>
  </conditionalFormatting>
  <conditionalFormatting sqref="C205">
    <cfRule type="containsText" dxfId="152" priority="134" stopIfTrue="1" operator="containsText" text="x,xx">
      <formula>NOT(ISERROR(SEARCH("x,xx",C205)))</formula>
    </cfRule>
  </conditionalFormatting>
  <conditionalFormatting sqref="C206">
    <cfRule type="containsText" dxfId="151" priority="133" stopIfTrue="1" operator="containsText" text="x,xx">
      <formula>NOT(ISERROR(SEARCH("x,xx",C206)))</formula>
    </cfRule>
  </conditionalFormatting>
  <conditionalFormatting sqref="C207">
    <cfRule type="containsText" dxfId="150" priority="132" stopIfTrue="1" operator="containsText" text="x,xx">
      <formula>NOT(ISERROR(SEARCH("x,xx",C207)))</formula>
    </cfRule>
  </conditionalFormatting>
  <conditionalFormatting sqref="C208">
    <cfRule type="containsText" dxfId="149" priority="131" stopIfTrue="1" operator="containsText" text="x,xx">
      <formula>NOT(ISERROR(SEARCH("x,xx",C208)))</formula>
    </cfRule>
  </conditionalFormatting>
  <conditionalFormatting sqref="C98">
    <cfRule type="containsText" dxfId="148" priority="129" stopIfTrue="1" operator="containsText" text="x,xx">
      <formula>NOT(ISERROR(SEARCH("x,xx",C98)))</formula>
    </cfRule>
  </conditionalFormatting>
  <conditionalFormatting sqref="L123:N123 J123 B123 D123:E123">
    <cfRule type="containsText" dxfId="147" priority="127" stopIfTrue="1" operator="containsText" text="x,xx">
      <formula>NOT(ISERROR(SEARCH("x,xx",B123)))</formula>
    </cfRule>
  </conditionalFormatting>
  <conditionalFormatting sqref="F123:I123 K123">
    <cfRule type="containsText" dxfId="146" priority="126" stopIfTrue="1" operator="containsText" text="x,xx">
      <formula>NOT(ISERROR(SEARCH("x,xx",F123)))</formula>
    </cfRule>
  </conditionalFormatting>
  <conditionalFormatting sqref="C123">
    <cfRule type="containsText" dxfId="145" priority="125" stopIfTrue="1" operator="containsText" text="x,xx">
      <formula>NOT(ISERROR(SEARCH("x,xx",C123)))</formula>
    </cfRule>
  </conditionalFormatting>
  <conditionalFormatting sqref="B139 D139:E139 J139:N139">
    <cfRule type="containsText" dxfId="144" priority="124" stopIfTrue="1" operator="containsText" text="x,xx">
      <formula>NOT(ISERROR(SEARCH("x,xx",B139)))</formula>
    </cfRule>
  </conditionalFormatting>
  <conditionalFormatting sqref="F139:H139 F141:G141">
    <cfRule type="containsText" dxfId="143" priority="123" stopIfTrue="1" operator="containsText" text="x,xx">
      <formula>NOT(ISERROR(SEARCH("x,xx",F139)))</formula>
    </cfRule>
  </conditionalFormatting>
  <conditionalFormatting sqref="I139 I141">
    <cfRule type="containsText" dxfId="142" priority="122" stopIfTrue="1" operator="containsText" text="x,xx">
      <formula>NOT(ISERROR(SEARCH("x,xx",I139)))</formula>
    </cfRule>
  </conditionalFormatting>
  <conditionalFormatting sqref="C139">
    <cfRule type="containsText" dxfId="141" priority="121" stopIfTrue="1" operator="containsText" text="x,xx">
      <formula>NOT(ISERROR(SEARCH("x,xx",C139)))</formula>
    </cfRule>
  </conditionalFormatting>
  <conditionalFormatting sqref="E176">
    <cfRule type="containsText" dxfId="140" priority="120" stopIfTrue="1" operator="containsText" text="x,xx">
      <formula>NOT(ISERROR(SEARCH("x,xx",E176)))</formula>
    </cfRule>
  </conditionalFormatting>
  <conditionalFormatting sqref="B176">
    <cfRule type="containsText" dxfId="139" priority="119" stopIfTrue="1" operator="containsText" text="x,xx">
      <formula>NOT(ISERROR(SEARCH("x,xx",B176)))</formula>
    </cfRule>
  </conditionalFormatting>
  <conditionalFormatting sqref="C176">
    <cfRule type="containsText" dxfId="138" priority="118" stopIfTrue="1" operator="containsText" text="x,xx">
      <formula>NOT(ISERROR(SEARCH("x,xx",C176)))</formula>
    </cfRule>
  </conditionalFormatting>
  <conditionalFormatting sqref="E560">
    <cfRule type="containsText" dxfId="137" priority="117" stopIfTrue="1" operator="containsText" text="x,xx">
      <formula>NOT(ISERROR(SEARCH("x,xx",E560)))</formula>
    </cfRule>
  </conditionalFormatting>
  <conditionalFormatting sqref="E561">
    <cfRule type="containsText" dxfId="136" priority="116" stopIfTrue="1" operator="containsText" text="x,xx">
      <formula>NOT(ISERROR(SEARCH("x,xx",E561)))</formula>
    </cfRule>
  </conditionalFormatting>
  <conditionalFormatting sqref="B561:D561">
    <cfRule type="containsText" dxfId="135" priority="115" stopIfTrue="1" operator="containsText" text="x,xx">
      <formula>NOT(ISERROR(SEARCH("x,xx",B561)))</formula>
    </cfRule>
  </conditionalFormatting>
  <conditionalFormatting sqref="B562:C562">
    <cfRule type="containsText" dxfId="134" priority="114" stopIfTrue="1" operator="containsText" text="x,xx">
      <formula>NOT(ISERROR(SEARCH("x,xx",B562)))</formula>
    </cfRule>
  </conditionalFormatting>
  <conditionalFormatting sqref="E562">
    <cfRule type="containsText" dxfId="133" priority="113" stopIfTrue="1" operator="containsText" text="x,xx">
      <formula>NOT(ISERROR(SEARCH("x,xx",E562)))</formula>
    </cfRule>
  </conditionalFormatting>
  <conditionalFormatting sqref="K562:N562">
    <cfRule type="containsText" dxfId="132" priority="112" stopIfTrue="1" operator="containsText" text="x,xx">
      <formula>NOT(ISERROR(SEARCH("x,xx",K562)))</formula>
    </cfRule>
  </conditionalFormatting>
  <conditionalFormatting sqref="B563">
    <cfRule type="containsText" dxfId="131" priority="111" stopIfTrue="1" operator="containsText" text="x,xx">
      <formula>NOT(ISERROR(SEARCH("x,xx",B563)))</formula>
    </cfRule>
  </conditionalFormatting>
  <conditionalFormatting sqref="B564">
    <cfRule type="containsText" dxfId="130" priority="110" stopIfTrue="1" operator="containsText" text="x,xx">
      <formula>NOT(ISERROR(SEARCH("x,xx",B564)))</formula>
    </cfRule>
  </conditionalFormatting>
  <conditionalFormatting sqref="B565">
    <cfRule type="containsText" dxfId="129" priority="109" stopIfTrue="1" operator="containsText" text="x,xx">
      <formula>NOT(ISERROR(SEARCH("x,xx",B565)))</formula>
    </cfRule>
  </conditionalFormatting>
  <conditionalFormatting sqref="K563:M563">
    <cfRule type="containsText" dxfId="128" priority="108" stopIfTrue="1" operator="containsText" text="x,xx">
      <formula>NOT(ISERROR(SEARCH("x,xx",K563)))</formula>
    </cfRule>
  </conditionalFormatting>
  <conditionalFormatting sqref="E563">
    <cfRule type="containsText" dxfId="127" priority="107" stopIfTrue="1" operator="containsText" text="x,xx">
      <formula>NOT(ISERROR(SEARCH("x,xx",E563)))</formula>
    </cfRule>
  </conditionalFormatting>
  <conditionalFormatting sqref="E564">
    <cfRule type="containsText" dxfId="126" priority="106" stopIfTrue="1" operator="containsText" text="x,xx">
      <formula>NOT(ISERROR(SEARCH("x,xx",E564)))</formula>
    </cfRule>
  </conditionalFormatting>
  <conditionalFormatting sqref="C565">
    <cfRule type="containsText" dxfId="125" priority="105" stopIfTrue="1" operator="containsText" text="x,xx">
      <formula>NOT(ISERROR(SEARCH("x,xx",C565)))</formula>
    </cfRule>
  </conditionalFormatting>
  <conditionalFormatting sqref="E565">
    <cfRule type="containsText" dxfId="124" priority="104" stopIfTrue="1" operator="containsText" text="x,xx">
      <formula>NOT(ISERROR(SEARCH("x,xx",E565)))</formula>
    </cfRule>
  </conditionalFormatting>
  <conditionalFormatting sqref="K564:M564">
    <cfRule type="containsText" dxfId="123" priority="103" stopIfTrue="1" operator="containsText" text="x,xx">
      <formula>NOT(ISERROR(SEARCH("x,xx",K564)))</formula>
    </cfRule>
  </conditionalFormatting>
  <conditionalFormatting sqref="K565:M565">
    <cfRule type="containsText" dxfId="122" priority="101" stopIfTrue="1" operator="containsText" text="x,xx">
      <formula>NOT(ISERROR(SEARCH("x,xx",K565)))</formula>
    </cfRule>
  </conditionalFormatting>
  <conditionalFormatting sqref="N563">
    <cfRule type="containsText" dxfId="121" priority="99" stopIfTrue="1" operator="containsText" text="x,xx">
      <formula>NOT(ISERROR(SEARCH("x,xx",N563)))</formula>
    </cfRule>
  </conditionalFormatting>
  <conditionalFormatting sqref="N564">
    <cfRule type="containsText" dxfId="120" priority="98" stopIfTrue="1" operator="containsText" text="x,xx">
      <formula>NOT(ISERROR(SEARCH("x,xx",N564)))</formula>
    </cfRule>
  </conditionalFormatting>
  <conditionalFormatting sqref="N565">
    <cfRule type="containsText" dxfId="119" priority="97" stopIfTrue="1" operator="containsText" text="x,xx">
      <formula>NOT(ISERROR(SEARCH("x,xx",N565)))</formula>
    </cfRule>
  </conditionalFormatting>
  <conditionalFormatting sqref="B99 D99:E99">
    <cfRule type="containsText" dxfId="118" priority="96" stopIfTrue="1" operator="containsText" text="x,xx">
      <formula>NOT(ISERROR(SEARCH("x,xx",B99)))</formula>
    </cfRule>
  </conditionalFormatting>
  <conditionalFormatting sqref="C99">
    <cfRule type="containsText" dxfId="117" priority="95" stopIfTrue="1" operator="containsText" text="x,xx">
      <formula>NOT(ISERROR(SEARCH("x,xx",C99)))</formula>
    </cfRule>
  </conditionalFormatting>
  <conditionalFormatting sqref="J98">
    <cfRule type="containsText" dxfId="116" priority="94" stopIfTrue="1" operator="containsText" text="x,xx">
      <formula>NOT(ISERROR(SEARCH("x,xx",J98)))</formula>
    </cfRule>
  </conditionalFormatting>
  <conditionalFormatting sqref="L98">
    <cfRule type="containsText" dxfId="115" priority="93" stopIfTrue="1" operator="containsText" text="x,xx">
      <formula>NOT(ISERROR(SEARCH("x,xx",L98)))</formula>
    </cfRule>
  </conditionalFormatting>
  <conditionalFormatting sqref="L99">
    <cfRule type="containsText" dxfId="114" priority="92" stopIfTrue="1" operator="containsText" text="x,xx">
      <formula>NOT(ISERROR(SEARCH("x,xx",L99)))</formula>
    </cfRule>
  </conditionalFormatting>
  <conditionalFormatting sqref="M99">
    <cfRule type="containsText" dxfId="113" priority="91" stopIfTrue="1" operator="containsText" text="x,xx">
      <formula>NOT(ISERROR(SEARCH("x,xx",M99)))</formula>
    </cfRule>
  </conditionalFormatting>
  <conditionalFormatting sqref="K197:M197">
    <cfRule type="containsText" dxfId="112" priority="90" stopIfTrue="1" operator="containsText" text="x,xx">
      <formula>NOT(ISERROR(SEARCH("x,xx",K197)))</formula>
    </cfRule>
  </conditionalFormatting>
  <conditionalFormatting sqref="N197">
    <cfRule type="containsText" dxfId="111" priority="89" stopIfTrue="1" operator="containsText" text="x,xx">
      <formula>NOT(ISERROR(SEARCH("x,xx",N197)))</formula>
    </cfRule>
  </conditionalFormatting>
  <conditionalFormatting sqref="K151:N151">
    <cfRule type="containsText" dxfId="110" priority="88" stopIfTrue="1" operator="containsText" text="x,xx">
      <formula>NOT(ISERROR(SEARCH("x,xx",K151)))</formula>
    </cfRule>
  </conditionalFormatting>
  <conditionalFormatting sqref="F151:I151 B151 D151">
    <cfRule type="containsText" dxfId="109" priority="87" stopIfTrue="1" operator="containsText" text="x,xx">
      <formula>NOT(ISERROR(SEARCH("x,xx",B151)))</formula>
    </cfRule>
  </conditionalFormatting>
  <conditionalFormatting sqref="E151">
    <cfRule type="containsText" dxfId="108" priority="86" stopIfTrue="1" operator="containsText" text="x,xx">
      <formula>NOT(ISERROR(SEARCH("x,xx",E151)))</formula>
    </cfRule>
  </conditionalFormatting>
  <conditionalFormatting sqref="C151">
    <cfRule type="containsText" dxfId="107" priority="85" stopIfTrue="1" operator="containsText" text="x,xx">
      <formula>NOT(ISERROR(SEARCH("x,xx",C151)))</formula>
    </cfRule>
  </conditionalFormatting>
  <conditionalFormatting sqref="J63">
    <cfRule type="containsText" dxfId="106" priority="84" stopIfTrue="1" operator="containsText" text="x,xx">
      <formula>NOT(ISERROR(SEARCH("x,xx",J63)))</formula>
    </cfRule>
  </conditionalFormatting>
  <conditionalFormatting sqref="H55">
    <cfRule type="containsText" dxfId="105" priority="83" stopIfTrue="1" operator="containsText" text="x,xx">
      <formula>NOT(ISERROR(SEARCH("x,xx",H55)))</formula>
    </cfRule>
  </conditionalFormatting>
  <conditionalFormatting sqref="H56">
    <cfRule type="containsText" dxfId="104" priority="82" stopIfTrue="1" operator="containsText" text="x,xx">
      <formula>NOT(ISERROR(SEARCH("x,xx",H56)))</formula>
    </cfRule>
  </conditionalFormatting>
  <conditionalFormatting sqref="M257:M259">
    <cfRule type="containsText" dxfId="103" priority="81" stopIfTrue="1" operator="containsText" text="x,xx">
      <formula>NOT(ISERROR(SEARCH("x,xx",M257)))</formula>
    </cfRule>
  </conditionalFormatting>
  <conditionalFormatting sqref="N257">
    <cfRule type="containsText" dxfId="102" priority="80" stopIfTrue="1" operator="containsText" text="x,xx">
      <formula>NOT(ISERROR(SEARCH("x,xx",N257)))</formula>
    </cfRule>
  </conditionalFormatting>
  <conditionalFormatting sqref="G411">
    <cfRule type="containsText" dxfId="101" priority="75" stopIfTrue="1" operator="containsText" text="x,xx">
      <formula>NOT(ISERROR(SEARCH("x,xx",G411)))</formula>
    </cfRule>
  </conditionalFormatting>
  <conditionalFormatting sqref="F470">
    <cfRule type="containsText" dxfId="100" priority="78" stopIfTrue="1" operator="containsText" text="x,xx">
      <formula>NOT(ISERROR(SEARCH("x,xx",F470)))</formula>
    </cfRule>
  </conditionalFormatting>
  <conditionalFormatting sqref="I258">
    <cfRule type="containsText" dxfId="99" priority="77" stopIfTrue="1" operator="containsText" text="x,xx">
      <formula>NOT(ISERROR(SEARCH("x,xx",I258)))</formula>
    </cfRule>
  </conditionalFormatting>
  <conditionalFormatting sqref="F357">
    <cfRule type="containsText" dxfId="98" priority="76" stopIfTrue="1" operator="containsText" text="x,xx">
      <formula>NOT(ISERROR(SEARCH("x,xx",F357)))</formula>
    </cfRule>
  </conditionalFormatting>
  <conditionalFormatting sqref="G413">
    <cfRule type="containsText" dxfId="97" priority="74" stopIfTrue="1" operator="containsText" text="x,xx">
      <formula>NOT(ISERROR(SEARCH("x,xx",G413)))</formula>
    </cfRule>
  </conditionalFormatting>
  <conditionalFormatting sqref="B411:E411">
    <cfRule type="containsText" dxfId="96" priority="73" stopIfTrue="1" operator="containsText" text="x,xx">
      <formula>NOT(ISERROR(SEARCH("x,xx",B411)))</formula>
    </cfRule>
  </conditionalFormatting>
  <conditionalFormatting sqref="B413:E413">
    <cfRule type="containsText" dxfId="95" priority="72" stopIfTrue="1" operator="containsText" text="x,xx">
      <formula>NOT(ISERROR(SEARCH("x,xx",B413)))</formula>
    </cfRule>
  </conditionalFormatting>
  <conditionalFormatting sqref="B414 D414:E414">
    <cfRule type="containsText" dxfId="94" priority="71" stopIfTrue="1" operator="containsText" text="x,xx">
      <formula>NOT(ISERROR(SEARCH("x,xx",B414)))</formula>
    </cfRule>
  </conditionalFormatting>
  <conditionalFormatting sqref="B435:E435">
    <cfRule type="containsText" dxfId="93" priority="70" stopIfTrue="1" operator="containsText" text="x,xx">
      <formula>NOT(ISERROR(SEARCH("x,xx",B435)))</formula>
    </cfRule>
  </conditionalFormatting>
  <conditionalFormatting sqref="B436:E436">
    <cfRule type="containsText" dxfId="92" priority="69" stopIfTrue="1" operator="containsText" text="x,xx">
      <formula>NOT(ISERROR(SEARCH("x,xx",B436)))</formula>
    </cfRule>
  </conditionalFormatting>
  <conditionalFormatting sqref="B472:E472">
    <cfRule type="containsText" dxfId="91" priority="68" stopIfTrue="1" operator="containsText" text="x,xx">
      <formula>NOT(ISERROR(SEARCH("x,xx",B472)))</formula>
    </cfRule>
  </conditionalFormatting>
  <conditionalFormatting sqref="C414">
    <cfRule type="containsText" dxfId="90" priority="67" stopIfTrue="1" operator="containsText" text="x,xx">
      <formula>NOT(ISERROR(SEARCH("x,xx",C414)))</formula>
    </cfRule>
  </conditionalFormatting>
  <conditionalFormatting sqref="H58">
    <cfRule type="containsText" dxfId="89" priority="66" stopIfTrue="1" operator="containsText" text="x,xx">
      <formula>NOT(ISERROR(SEARCH("x,xx",H58)))</formula>
    </cfRule>
  </conditionalFormatting>
  <conditionalFormatting sqref="H59">
    <cfRule type="containsText" dxfId="88" priority="65" stopIfTrue="1" operator="containsText" text="x,xx">
      <formula>NOT(ISERROR(SEARCH("x,xx",H59)))</formula>
    </cfRule>
  </conditionalFormatting>
  <conditionalFormatting sqref="B59">
    <cfRule type="containsText" dxfId="87" priority="64" stopIfTrue="1" operator="containsText" text="x,xx">
      <formula>NOT(ISERROR(SEARCH("x,xx",B59)))</formula>
    </cfRule>
  </conditionalFormatting>
  <conditionalFormatting sqref="D59:E59">
    <cfRule type="containsText" dxfId="86" priority="63" stopIfTrue="1" operator="containsText" text="x,xx">
      <formula>NOT(ISERROR(SEARCH("x,xx",D59)))</formula>
    </cfRule>
  </conditionalFormatting>
  <conditionalFormatting sqref="C59">
    <cfRule type="containsText" dxfId="85" priority="62" stopIfTrue="1" operator="containsText" text="x,xx">
      <formula>NOT(ISERROR(SEARCH("x,xx",C59)))</formula>
    </cfRule>
  </conditionalFormatting>
  <conditionalFormatting sqref="J59">
    <cfRule type="containsText" dxfId="84" priority="61" stopIfTrue="1" operator="containsText" text="x,xx">
      <formula>NOT(ISERROR(SEARCH("x,xx",J59)))</formula>
    </cfRule>
  </conditionalFormatting>
  <conditionalFormatting sqref="L59">
    <cfRule type="containsText" dxfId="83" priority="60" stopIfTrue="1" operator="containsText" text="x,xx">
      <formula>NOT(ISERROR(SEARCH("x,xx",L59)))</formula>
    </cfRule>
  </conditionalFormatting>
  <conditionalFormatting sqref="F126">
    <cfRule type="containsText" dxfId="82" priority="59" stopIfTrue="1" operator="containsText" text="x,xx">
      <formula>NOT(ISERROR(SEARCH("x,xx",F126)))</formula>
    </cfRule>
  </conditionalFormatting>
  <conditionalFormatting sqref="D126:E126 A126:B126">
    <cfRule type="containsText" dxfId="81" priority="58" stopIfTrue="1" operator="containsText" text="x,xx">
      <formula>NOT(ISERROR(SEARCH("x,xx",A126)))</formula>
    </cfRule>
  </conditionalFormatting>
  <conditionalFormatting sqref="C126">
    <cfRule type="containsText" dxfId="80" priority="57" stopIfTrue="1" operator="containsText" text="x,xx">
      <formula>NOT(ISERROR(SEARCH("x,xx",C126)))</formula>
    </cfRule>
  </conditionalFormatting>
  <conditionalFormatting sqref="D140:E140 J140:N140 A140:B140">
    <cfRule type="containsText" dxfId="79" priority="56" stopIfTrue="1" operator="containsText" text="x,xx">
      <formula>NOT(ISERROR(SEARCH("x,xx",A140)))</formula>
    </cfRule>
  </conditionalFormatting>
  <conditionalFormatting sqref="F140:H140">
    <cfRule type="containsText" dxfId="78" priority="55" stopIfTrue="1" operator="containsText" text="x,xx">
      <formula>NOT(ISERROR(SEARCH("x,xx",F140)))</formula>
    </cfRule>
  </conditionalFormatting>
  <conditionalFormatting sqref="I140">
    <cfRule type="containsText" dxfId="77" priority="54" stopIfTrue="1" operator="containsText" text="x,xx">
      <formula>NOT(ISERROR(SEARCH("x,xx",I140)))</formula>
    </cfRule>
  </conditionalFormatting>
  <conditionalFormatting sqref="C140">
    <cfRule type="containsText" dxfId="76" priority="53" stopIfTrue="1" operator="containsText" text="x,xx">
      <formula>NOT(ISERROR(SEARCH("x,xx",C140)))</formula>
    </cfRule>
  </conditionalFormatting>
  <conditionalFormatting sqref="H141">
    <cfRule type="containsText" dxfId="75" priority="52" stopIfTrue="1" operator="containsText" text="x,xx">
      <formula>NOT(ISERROR(SEARCH("x,xx",H141)))</formula>
    </cfRule>
  </conditionalFormatting>
  <conditionalFormatting sqref="J141">
    <cfRule type="containsText" dxfId="74" priority="51" stopIfTrue="1" operator="containsText" text="x,xx">
      <formula>NOT(ISERROR(SEARCH("x,xx",J141)))</formula>
    </cfRule>
  </conditionalFormatting>
  <conditionalFormatting sqref="K141">
    <cfRule type="containsText" dxfId="73" priority="50" stopIfTrue="1" operator="containsText" text="x,xx">
      <formula>NOT(ISERROR(SEARCH("x,xx",K141)))</formula>
    </cfRule>
  </conditionalFormatting>
  <conditionalFormatting sqref="L141">
    <cfRule type="containsText" dxfId="72" priority="49" stopIfTrue="1" operator="containsText" text="x,xx">
      <formula>NOT(ISERROR(SEARCH("x,xx",L141)))</formula>
    </cfRule>
  </conditionalFormatting>
  <conditionalFormatting sqref="M141">
    <cfRule type="containsText" dxfId="71" priority="48" stopIfTrue="1" operator="containsText" text="x,xx">
      <formula>NOT(ISERROR(SEARCH("x,xx",M141)))</formula>
    </cfRule>
  </conditionalFormatting>
  <conditionalFormatting sqref="N141">
    <cfRule type="containsText" dxfId="70" priority="42" stopIfTrue="1" operator="containsText" text="x,xx">
      <formula>NOT(ISERROR(SEARCH("x,xx",N141)))</formula>
    </cfRule>
  </conditionalFormatting>
  <conditionalFormatting sqref="H540">
    <cfRule type="containsText" dxfId="69" priority="33" stopIfTrue="1" operator="containsText" text="x,xx">
      <formula>NOT(ISERROR(SEARCH("x,xx",H540)))</formula>
    </cfRule>
  </conditionalFormatting>
  <conditionalFormatting sqref="B141 D141:E141">
    <cfRule type="containsText" dxfId="68" priority="47" stopIfTrue="1" operator="containsText" text="x,xx">
      <formula>NOT(ISERROR(SEARCH("x,xx",B141)))</formula>
    </cfRule>
  </conditionalFormatting>
  <conditionalFormatting sqref="C141">
    <cfRule type="containsText" dxfId="67" priority="46" stopIfTrue="1" operator="containsText" text="x,xx">
      <formula>NOT(ISERROR(SEARCH("x,xx",C141)))</formula>
    </cfRule>
  </conditionalFormatting>
  <conditionalFormatting sqref="B142 D142:E142">
    <cfRule type="containsText" dxfId="66" priority="45" stopIfTrue="1" operator="containsText" text="x,xx">
      <formula>NOT(ISERROR(SEARCH("x,xx",B142)))</formula>
    </cfRule>
  </conditionalFormatting>
  <conditionalFormatting sqref="C142">
    <cfRule type="containsText" dxfId="65" priority="44" stopIfTrue="1" operator="containsText" text="x,xx">
      <formula>NOT(ISERROR(SEARCH("x,xx",C142)))</formula>
    </cfRule>
  </conditionalFormatting>
  <conditionalFormatting sqref="F142">
    <cfRule type="containsText" dxfId="64" priority="43" stopIfTrue="1" operator="containsText" text="x,xx">
      <formula>NOT(ISERROR(SEARCH("x,xx",F142)))</formula>
    </cfRule>
  </conditionalFormatting>
  <conditionalFormatting sqref="N535">
    <cfRule type="containsText" dxfId="63" priority="41" stopIfTrue="1" operator="containsText" text="x,xx">
      <formula>NOT(ISERROR(SEARCH("x,xx",N535)))</formula>
    </cfRule>
  </conditionalFormatting>
  <conditionalFormatting sqref="A536:A537 C536:H537">
    <cfRule type="containsText" dxfId="62" priority="40" stopIfTrue="1" operator="containsText" text="x,xx">
      <formula>NOT(ISERROR(SEARCH("x,xx",A536)))</formula>
    </cfRule>
  </conditionalFormatting>
  <conditionalFormatting sqref="I536">
    <cfRule type="containsText" dxfId="61" priority="39" stopIfTrue="1" operator="containsText" text="x,xx">
      <formula>NOT(ISERROR(SEARCH("x,xx",I536)))</formula>
    </cfRule>
  </conditionalFormatting>
  <conditionalFormatting sqref="I537">
    <cfRule type="containsText" dxfId="60" priority="38" stopIfTrue="1" operator="containsText" text="x,xx">
      <formula>NOT(ISERROR(SEARCH("x,xx",I537)))</formula>
    </cfRule>
  </conditionalFormatting>
  <conditionalFormatting sqref="F538">
    <cfRule type="containsText" dxfId="59" priority="37" stopIfTrue="1" operator="containsText" text="x,xx">
      <formula>NOT(ISERROR(SEARCH("x,xx",F538)))</formula>
    </cfRule>
  </conditionalFormatting>
  <conditionalFormatting sqref="H538">
    <cfRule type="containsText" dxfId="58" priority="36" stopIfTrue="1" operator="containsText" text="x,xx">
      <formula>NOT(ISERROR(SEARCH("x,xx",H538)))</formula>
    </cfRule>
  </conditionalFormatting>
  <conditionalFormatting sqref="F539">
    <cfRule type="containsText" dxfId="57" priority="35" stopIfTrue="1" operator="containsText" text="x,xx">
      <formula>NOT(ISERROR(SEARCH("x,xx",F539)))</formula>
    </cfRule>
  </conditionalFormatting>
  <conditionalFormatting sqref="H539">
    <cfRule type="containsText" dxfId="56" priority="34" stopIfTrue="1" operator="containsText" text="x,xx">
      <formula>NOT(ISERROR(SEARCH("x,xx",H539)))</formula>
    </cfRule>
  </conditionalFormatting>
  <conditionalFormatting sqref="K536:N536">
    <cfRule type="containsText" dxfId="55" priority="32" stopIfTrue="1" operator="containsText" text="x,xx">
      <formula>NOT(ISERROR(SEARCH("x,xx",K536)))</formula>
    </cfRule>
  </conditionalFormatting>
  <conditionalFormatting sqref="J536">
    <cfRule type="containsText" dxfId="54" priority="31" stopIfTrue="1" operator="containsText" text="x,xx">
      <formula>NOT(ISERROR(SEARCH("x,xx",J536)))</formula>
    </cfRule>
  </conditionalFormatting>
  <conditionalFormatting sqref="K537:N537">
    <cfRule type="containsText" dxfId="53" priority="30" stopIfTrue="1" operator="containsText" text="x,xx">
      <formula>NOT(ISERROR(SEARCH("x,xx",K537)))</formula>
    </cfRule>
  </conditionalFormatting>
  <conditionalFormatting sqref="J537">
    <cfRule type="containsText" dxfId="52" priority="29" stopIfTrue="1" operator="containsText" text="x,xx">
      <formula>NOT(ISERROR(SEARCH("x,xx",J537)))</formula>
    </cfRule>
  </conditionalFormatting>
  <conditionalFormatting sqref="K538:N538">
    <cfRule type="containsText" dxfId="51" priority="28" stopIfTrue="1" operator="containsText" text="x,xx">
      <formula>NOT(ISERROR(SEARCH("x,xx",K538)))</formula>
    </cfRule>
  </conditionalFormatting>
  <conditionalFormatting sqref="J538">
    <cfRule type="containsText" dxfId="50" priority="27" stopIfTrue="1" operator="containsText" text="x,xx">
      <formula>NOT(ISERROR(SEARCH("x,xx",J538)))</formula>
    </cfRule>
  </conditionalFormatting>
  <conditionalFormatting sqref="K539:N539">
    <cfRule type="containsText" dxfId="49" priority="26" stopIfTrue="1" operator="containsText" text="x,xx">
      <formula>NOT(ISERROR(SEARCH("x,xx",K539)))</formula>
    </cfRule>
  </conditionalFormatting>
  <conditionalFormatting sqref="J539">
    <cfRule type="containsText" dxfId="48" priority="25" stopIfTrue="1" operator="containsText" text="x,xx">
      <formula>NOT(ISERROR(SEARCH("x,xx",J539)))</formula>
    </cfRule>
  </conditionalFormatting>
  <conditionalFormatting sqref="K540:N540">
    <cfRule type="containsText" dxfId="47" priority="24" stopIfTrue="1" operator="containsText" text="x,xx">
      <formula>NOT(ISERROR(SEARCH("x,xx",K540)))</formula>
    </cfRule>
  </conditionalFormatting>
  <conditionalFormatting sqref="J540">
    <cfRule type="containsText" dxfId="46" priority="23" stopIfTrue="1" operator="containsText" text="x,xx">
      <formula>NOT(ISERROR(SEARCH("x,xx",J540)))</formula>
    </cfRule>
  </conditionalFormatting>
  <conditionalFormatting sqref="K541:N541">
    <cfRule type="containsText" dxfId="45" priority="22" stopIfTrue="1" operator="containsText" text="x,xx">
      <formula>NOT(ISERROR(SEARCH("x,xx",K541)))</formula>
    </cfRule>
  </conditionalFormatting>
  <conditionalFormatting sqref="J541">
    <cfRule type="containsText" dxfId="44" priority="21" stopIfTrue="1" operator="containsText" text="x,xx">
      <formula>NOT(ISERROR(SEARCH("x,xx",J541)))</formula>
    </cfRule>
  </conditionalFormatting>
  <conditionalFormatting sqref="C538">
    <cfRule type="containsText" dxfId="43" priority="20" stopIfTrue="1" operator="containsText" text="x,xx">
      <formula>NOT(ISERROR(SEARCH("x,xx",C538)))</formula>
    </cfRule>
  </conditionalFormatting>
  <conditionalFormatting sqref="C539">
    <cfRule type="containsText" dxfId="42" priority="19" stopIfTrue="1" operator="containsText" text="x,xx">
      <formula>NOT(ISERROR(SEARCH("x,xx",C539)))</formula>
    </cfRule>
  </conditionalFormatting>
  <conditionalFormatting sqref="C540">
    <cfRule type="containsText" dxfId="41" priority="18" stopIfTrue="1" operator="containsText" text="x,xx">
      <formula>NOT(ISERROR(SEARCH("x,xx",C540)))</formula>
    </cfRule>
  </conditionalFormatting>
  <conditionalFormatting sqref="E538">
    <cfRule type="containsText" dxfId="40" priority="17" stopIfTrue="1" operator="containsText" text="x,xx">
      <formula>NOT(ISERROR(SEARCH("x,xx",E538)))</formula>
    </cfRule>
  </conditionalFormatting>
  <conditionalFormatting sqref="E539">
    <cfRule type="containsText" dxfId="39" priority="16" stopIfTrue="1" operator="containsText" text="x,xx">
      <formula>NOT(ISERROR(SEARCH("x,xx",E539)))</formula>
    </cfRule>
  </conditionalFormatting>
  <conditionalFormatting sqref="E540">
    <cfRule type="containsText" dxfId="38" priority="15" stopIfTrue="1" operator="containsText" text="x,xx">
      <formula>NOT(ISERROR(SEARCH("x,xx",E540)))</formula>
    </cfRule>
  </conditionalFormatting>
  <conditionalFormatting sqref="B536">
    <cfRule type="containsText" dxfId="37" priority="14" stopIfTrue="1" operator="containsText" text="x,xx">
      <formula>NOT(ISERROR(SEARCH("x,xx",B536)))</formula>
    </cfRule>
  </conditionalFormatting>
  <conditionalFormatting sqref="B537">
    <cfRule type="containsText" dxfId="36" priority="13" stopIfTrue="1" operator="containsText" text="x,xx">
      <formula>NOT(ISERROR(SEARCH("x,xx",B537)))</formula>
    </cfRule>
  </conditionalFormatting>
  <conditionalFormatting sqref="B538">
    <cfRule type="containsText" dxfId="35" priority="12" stopIfTrue="1" operator="containsText" text="x,xx">
      <formula>NOT(ISERROR(SEARCH("x,xx",B538)))</formula>
    </cfRule>
  </conditionalFormatting>
  <conditionalFormatting sqref="B539">
    <cfRule type="containsText" dxfId="34" priority="11" stopIfTrue="1" operator="containsText" text="x,xx">
      <formula>NOT(ISERROR(SEARCH("x,xx",B539)))</formula>
    </cfRule>
  </conditionalFormatting>
  <conditionalFormatting sqref="B540">
    <cfRule type="containsText" dxfId="33" priority="10" stopIfTrue="1" operator="containsText" text="x,xx">
      <formula>NOT(ISERROR(SEARCH("x,xx",B540)))</formula>
    </cfRule>
  </conditionalFormatting>
  <conditionalFormatting sqref="D540">
    <cfRule type="containsText" dxfId="32" priority="5" stopIfTrue="1" operator="containsText" text="x,xx">
      <formula>NOT(ISERROR(SEARCH("x,xx",D540)))</formula>
    </cfRule>
  </conditionalFormatting>
  <conditionalFormatting sqref="E541">
    <cfRule type="containsText" dxfId="31" priority="8" stopIfTrue="1" operator="containsText" text="x,xx">
      <formula>NOT(ISERROR(SEARCH("x,xx",E541)))</formula>
    </cfRule>
  </conditionalFormatting>
  <conditionalFormatting sqref="D538">
    <cfRule type="containsText" dxfId="30" priority="7" stopIfTrue="1" operator="containsText" text="x,xx">
      <formula>NOT(ISERROR(SEARCH("x,xx",D538)))</formula>
    </cfRule>
  </conditionalFormatting>
  <conditionalFormatting sqref="D539">
    <cfRule type="containsText" dxfId="29" priority="6" stopIfTrue="1" operator="containsText" text="x,xx">
      <formula>NOT(ISERROR(SEARCH("x,xx",D539)))</formula>
    </cfRule>
  </conditionalFormatting>
  <conditionalFormatting sqref="I226:J226 D226:G226">
    <cfRule type="containsText" dxfId="28" priority="4" stopIfTrue="1" operator="containsText" text="x,xx">
      <formula>NOT(ISERROR(SEARCH("x,xx",D226)))</formula>
    </cfRule>
  </conditionalFormatting>
  <conditionalFormatting sqref="H226">
    <cfRule type="containsText" dxfId="27" priority="3" stopIfTrue="1" operator="containsText" text="x,xx">
      <formula>NOT(ISERROR(SEARCH("x,xx",H226)))</formula>
    </cfRule>
  </conditionalFormatting>
  <conditionalFormatting sqref="K648:L648">
    <cfRule type="containsText" dxfId="26" priority="1" stopIfTrue="1" operator="containsText" text="x,xx">
      <formula>NOT(ISERROR(SEARCH("x,xx",K648)))</formula>
    </cfRule>
  </conditionalFormatting>
  <conditionalFormatting sqref="A648:J648 M648:N648">
    <cfRule type="containsText" dxfId="25" priority="2" stopIfTrue="1" operator="containsText" text="x,xx">
      <formula>NOT(ISERROR(SEARCH("x,xx",A648)))</formula>
    </cfRule>
  </conditionalFormatting>
  <pageMargins left="0.70866141732283472" right="0.70866141732283472" top="0.74803149606299213" bottom="0.74803149606299213" header="0.31496062992125984" footer="0.31496062992125984"/>
  <pageSetup paperSize="9" scale="69" fitToHeight="0" orientation="landscape" horizontalDpi="4294967293" verticalDpi="4294967293" r:id="rId1"/>
  <headerFooter>
    <oddHeader>&amp;L
&amp;G&amp;C&amp;K03+031
&amp;K0070C0UNIDADE DE ENGENHARIA</oddHeader>
    <oddFooter>&amp;R
                                           &amp;K0070C0   Pág. &amp;P/&amp;N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abSelected="1" view="pageBreakPreview" zoomScale="90" zoomScaleNormal="100" zoomScaleSheetLayoutView="90" workbookViewId="0">
      <selection activeCell="G12" sqref="G12"/>
    </sheetView>
  </sheetViews>
  <sheetFormatPr defaultColWidth="11.42578125" defaultRowHeight="15"/>
  <cols>
    <col min="1" max="1" width="7.5703125" style="127" customWidth="1"/>
    <col min="2" max="2" width="33.7109375" style="128" customWidth="1"/>
    <col min="3" max="3" width="7.7109375" style="129" customWidth="1"/>
    <col min="4" max="7" width="13.7109375" style="130" customWidth="1"/>
    <col min="8" max="8" width="14.140625" style="130" customWidth="1"/>
    <col min="9" max="9" width="12.28515625" style="96" bestFit="1" customWidth="1"/>
    <col min="10" max="10" width="12.42578125" style="97" customWidth="1"/>
    <col min="11" max="230" width="11.42578125" style="97" customWidth="1"/>
    <col min="231" max="231" width="56.28515625" style="97" customWidth="1"/>
    <col min="232" max="16384" width="11.42578125" style="97"/>
  </cols>
  <sheetData>
    <row r="1" spans="1:10" ht="15" customHeight="1">
      <c r="A1" s="272" t="s">
        <v>761</v>
      </c>
      <c r="B1" s="272"/>
      <c r="C1" s="272"/>
      <c r="D1" s="272"/>
      <c r="E1" s="272"/>
      <c r="F1" s="272"/>
      <c r="G1" s="272"/>
      <c r="H1" s="272"/>
    </row>
    <row r="2" spans="1:10" ht="14.45" customHeight="1">
      <c r="A2" s="272"/>
      <c r="B2" s="272"/>
      <c r="C2" s="272"/>
      <c r="D2" s="272"/>
      <c r="E2" s="272"/>
      <c r="F2" s="272"/>
      <c r="G2" s="272"/>
      <c r="H2" s="272"/>
    </row>
    <row r="3" spans="1:10" s="99" customFormat="1" ht="13.5" customHeight="1">
      <c r="A3" s="163" t="s">
        <v>746</v>
      </c>
      <c r="B3" s="148"/>
      <c r="C3" s="149"/>
      <c r="D3" s="150"/>
      <c r="E3" s="150"/>
      <c r="F3" s="150"/>
      <c r="G3" s="150"/>
      <c r="H3" s="151"/>
      <c r="I3" s="98"/>
    </row>
    <row r="4" spans="1:10" s="99" customFormat="1" ht="13.5" customHeight="1">
      <c r="A4" s="164" t="s">
        <v>254</v>
      </c>
      <c r="B4" s="148"/>
      <c r="C4" s="149"/>
      <c r="D4" s="150"/>
      <c r="E4" s="150"/>
      <c r="F4" s="150"/>
      <c r="G4" s="150"/>
      <c r="H4" s="151"/>
      <c r="I4" s="98"/>
    </row>
    <row r="5" spans="1:10" s="99" customFormat="1" ht="14.25" customHeight="1" thickBot="1">
      <c r="A5" s="164" t="s">
        <v>771</v>
      </c>
      <c r="B5" s="148"/>
      <c r="C5" s="152"/>
      <c r="D5" s="153"/>
      <c r="E5" s="153"/>
      <c r="F5" s="153"/>
      <c r="G5" s="153"/>
      <c r="H5" s="250"/>
      <c r="I5" s="98"/>
    </row>
    <row r="6" spans="1:10" s="162" customFormat="1" ht="29.25" customHeight="1" thickBot="1">
      <c r="A6" s="279" t="s">
        <v>753</v>
      </c>
      <c r="B6" s="279"/>
      <c r="C6" s="279"/>
      <c r="D6" s="279"/>
      <c r="E6" s="279"/>
      <c r="F6" s="279"/>
      <c r="G6" s="279"/>
      <c r="H6" s="279"/>
      <c r="I6" s="96"/>
      <c r="J6" s="97"/>
    </row>
    <row r="7" spans="1:10" s="162" customFormat="1" ht="29.25" customHeight="1">
      <c r="A7" s="246" t="s">
        <v>754</v>
      </c>
      <c r="B7" s="179">
        <f>[2]Orçamento!F8</f>
        <v>0</v>
      </c>
      <c r="C7" s="246" t="s">
        <v>755</v>
      </c>
      <c r="D7" s="257">
        <f>[2]Orçamento!H8</f>
        <v>0</v>
      </c>
      <c r="E7" s="257"/>
      <c r="F7" s="247" t="s">
        <v>769</v>
      </c>
      <c r="G7" s="247"/>
      <c r="H7" s="248">
        <f>[2]Orçamento!M8</f>
        <v>0</v>
      </c>
      <c r="I7" s="96"/>
      <c r="J7" s="97"/>
    </row>
    <row r="8" spans="1:10" s="162" customFormat="1" ht="29.25" customHeight="1" thickBot="1">
      <c r="A8" s="249" t="s">
        <v>770</v>
      </c>
      <c r="B8" s="181">
        <f>[2]Orçamento!F9</f>
        <v>0</v>
      </c>
      <c r="C8" s="249" t="s">
        <v>758</v>
      </c>
      <c r="D8" s="280">
        <f>[2]Orçamento!H9</f>
        <v>0</v>
      </c>
      <c r="E8" s="280"/>
      <c r="F8" s="280"/>
      <c r="G8" s="280"/>
      <c r="H8" s="280"/>
      <c r="I8" s="96"/>
      <c r="J8" s="97"/>
    </row>
    <row r="9" spans="1:10" s="99" customFormat="1" ht="15" customHeight="1">
      <c r="A9" s="273"/>
      <c r="B9" s="273"/>
      <c r="C9" s="273"/>
      <c r="D9" s="273"/>
      <c r="E9" s="273"/>
      <c r="F9" s="273"/>
      <c r="G9" s="273"/>
      <c r="H9" s="273"/>
      <c r="I9" s="98"/>
    </row>
    <row r="10" spans="1:10" ht="14.45" customHeight="1">
      <c r="A10" s="274" t="s">
        <v>762</v>
      </c>
      <c r="B10" s="274" t="s">
        <v>763</v>
      </c>
      <c r="C10" s="100"/>
      <c r="D10" s="276" t="s">
        <v>764</v>
      </c>
      <c r="E10" s="277"/>
      <c r="F10" s="277"/>
      <c r="G10" s="251"/>
      <c r="H10" s="277" t="s">
        <v>765</v>
      </c>
    </row>
    <row r="11" spans="1:10" ht="15.75" customHeight="1">
      <c r="A11" s="275"/>
      <c r="B11" s="275"/>
      <c r="C11" s="101"/>
      <c r="D11" s="102">
        <v>30</v>
      </c>
      <c r="E11" s="102">
        <v>60</v>
      </c>
      <c r="F11" s="102">
        <v>90</v>
      </c>
      <c r="G11" s="281">
        <v>120</v>
      </c>
      <c r="H11" s="278"/>
    </row>
    <row r="12" spans="1:10">
      <c r="A12" s="103" t="s">
        <v>255</v>
      </c>
      <c r="B12" s="104" t="s">
        <v>256</v>
      </c>
      <c r="C12" s="105" t="s">
        <v>497</v>
      </c>
      <c r="D12" s="117">
        <v>0.3</v>
      </c>
      <c r="E12" s="117">
        <v>0.3</v>
      </c>
      <c r="F12" s="117">
        <v>0.3</v>
      </c>
      <c r="G12" s="282">
        <v>0.1</v>
      </c>
      <c r="H12" s="118"/>
      <c r="I12" s="96" t="str">
        <f>IF(SUM(D12:G12)=1,"")</f>
        <v/>
      </c>
    </row>
    <row r="13" spans="1:10">
      <c r="A13" s="103"/>
      <c r="B13" s="104"/>
      <c r="C13" s="105" t="s">
        <v>498</v>
      </c>
      <c r="D13" s="119">
        <f>H13*D12</f>
        <v>0</v>
      </c>
      <c r="E13" s="119">
        <f>H13*E12</f>
        <v>0</v>
      </c>
      <c r="F13" s="119">
        <f>$H$13*F12</f>
        <v>0</v>
      </c>
      <c r="G13" s="119">
        <f>$H$13*G12</f>
        <v>0</v>
      </c>
      <c r="H13" s="111">
        <f>Orçamento!$M$25</f>
        <v>0</v>
      </c>
      <c r="J13" s="96"/>
    </row>
    <row r="14" spans="1:10">
      <c r="A14" s="103" t="s">
        <v>389</v>
      </c>
      <c r="B14" s="104" t="s">
        <v>474</v>
      </c>
      <c r="C14" s="105"/>
      <c r="D14" s="106"/>
      <c r="E14" s="106"/>
      <c r="F14" s="106"/>
      <c r="G14" s="107"/>
      <c r="H14" s="107"/>
    </row>
    <row r="15" spans="1:10">
      <c r="A15" s="131" t="str">
        <f>Orçamento!A27</f>
        <v>2.1</v>
      </c>
      <c r="B15" s="140" t="str">
        <f>Orçamento!F27</f>
        <v>Serviços complementares</v>
      </c>
      <c r="C15" s="108" t="s">
        <v>497</v>
      </c>
      <c r="D15" s="135">
        <v>1</v>
      </c>
      <c r="E15" s="136"/>
      <c r="F15" s="136"/>
      <c r="G15" s="283"/>
      <c r="H15" s="137"/>
      <c r="I15" s="96" t="str">
        <f t="shared" ref="I13:I44" si="0">IF(SUM(D15:G15)=1,"")</f>
        <v/>
      </c>
      <c r="J15" s="96"/>
    </row>
    <row r="16" spans="1:10">
      <c r="A16" s="112"/>
      <c r="B16" s="141"/>
      <c r="C16" s="110" t="s">
        <v>498</v>
      </c>
      <c r="D16" s="138">
        <f>H16*D15</f>
        <v>0</v>
      </c>
      <c r="E16" s="139"/>
      <c r="F16" s="139"/>
      <c r="G16" s="284"/>
      <c r="H16" s="115">
        <f>Orçamento!$M$27</f>
        <v>0</v>
      </c>
      <c r="J16" s="96"/>
    </row>
    <row r="17" spans="1:10">
      <c r="A17" s="132" t="str">
        <f>Orçamento!A34</f>
        <v>2.2</v>
      </c>
      <c r="B17" s="142" t="str">
        <f>Orçamento!F34</f>
        <v>Estrutura</v>
      </c>
      <c r="C17" s="110" t="s">
        <v>497</v>
      </c>
      <c r="D17" s="117">
        <v>1</v>
      </c>
      <c r="E17" s="139"/>
      <c r="F17" s="139"/>
      <c r="G17" s="284"/>
      <c r="H17" s="115"/>
      <c r="I17" s="96" t="str">
        <f t="shared" si="0"/>
        <v/>
      </c>
    </row>
    <row r="18" spans="1:10">
      <c r="A18" s="112"/>
      <c r="B18" s="141"/>
      <c r="C18" s="110" t="s">
        <v>498</v>
      </c>
      <c r="D18" s="138">
        <f>H18*D17</f>
        <v>0</v>
      </c>
      <c r="E18" s="139"/>
      <c r="F18" s="139"/>
      <c r="G18" s="284"/>
      <c r="H18" s="115">
        <f>Orçamento!$M$34</f>
        <v>0</v>
      </c>
      <c r="J18" s="96"/>
    </row>
    <row r="19" spans="1:10">
      <c r="A19" s="132" t="str">
        <f>Orçamento!A39</f>
        <v>2.3</v>
      </c>
      <c r="B19" s="142" t="str">
        <f>Orçamento!F39</f>
        <v>Paredes e elementos divisórios</v>
      </c>
      <c r="C19" s="110" t="s">
        <v>497</v>
      </c>
      <c r="D19" s="139"/>
      <c r="E19" s="117">
        <v>0.7</v>
      </c>
      <c r="F19" s="117">
        <v>0.25</v>
      </c>
      <c r="G19" s="285">
        <v>0.05</v>
      </c>
      <c r="H19" s="115"/>
      <c r="I19" s="96" t="str">
        <f t="shared" si="0"/>
        <v/>
      </c>
    </row>
    <row r="20" spans="1:10">
      <c r="A20" s="112"/>
      <c r="B20" s="141"/>
      <c r="C20" s="110" t="s">
        <v>498</v>
      </c>
      <c r="D20" s="139"/>
      <c r="E20" s="138">
        <f>$H$20*E19</f>
        <v>0</v>
      </c>
      <c r="F20" s="138">
        <f>$H$20*F19</f>
        <v>0</v>
      </c>
      <c r="G20" s="138">
        <f>$H$20*G19</f>
        <v>0</v>
      </c>
      <c r="H20" s="115">
        <f>Orçamento!$M$39</f>
        <v>0</v>
      </c>
      <c r="J20" s="96"/>
    </row>
    <row r="21" spans="1:10" hidden="1">
      <c r="A21" s="112" t="s">
        <v>766</v>
      </c>
      <c r="B21" s="143" t="e">
        <f>'[3]Planilha de Orçamento'!#REF!</f>
        <v>#REF!</v>
      </c>
      <c r="C21" s="110" t="s">
        <v>497</v>
      </c>
      <c r="D21" s="113"/>
      <c r="E21" s="113"/>
      <c r="F21" s="113"/>
      <c r="G21" s="287"/>
      <c r="H21" s="115"/>
      <c r="I21" s="96" t="b">
        <f t="shared" si="0"/>
        <v>0</v>
      </c>
    </row>
    <row r="22" spans="1:10" hidden="1">
      <c r="A22" s="112"/>
      <c r="B22" s="141"/>
      <c r="C22" s="110" t="s">
        <v>498</v>
      </c>
      <c r="D22" s="114"/>
      <c r="E22" s="114"/>
      <c r="F22" s="114"/>
      <c r="G22" s="288"/>
      <c r="H22" s="115" t="e">
        <f>SUM('[3]Planilha de Orçamento'!#REF!)</f>
        <v>#REF!</v>
      </c>
      <c r="I22" s="96" t="b">
        <f t="shared" si="0"/>
        <v>0</v>
      </c>
      <c r="J22" s="96"/>
    </row>
    <row r="23" spans="1:10">
      <c r="A23" s="132" t="str">
        <f>Orçamento!A75</f>
        <v>2.4</v>
      </c>
      <c r="B23" s="142" t="str">
        <f>Orçamento!F75</f>
        <v>Esquadrias de madeira e metálicas</v>
      </c>
      <c r="C23" s="110" t="s">
        <v>497</v>
      </c>
      <c r="D23" s="109"/>
      <c r="E23" s="117">
        <v>1</v>
      </c>
      <c r="F23" s="139"/>
      <c r="G23" s="284"/>
      <c r="H23" s="115"/>
      <c r="I23" s="96" t="str">
        <f t="shared" si="0"/>
        <v/>
      </c>
      <c r="J23" s="96"/>
    </row>
    <row r="24" spans="1:10">
      <c r="A24" s="112"/>
      <c r="B24" s="141"/>
      <c r="C24" s="110" t="s">
        <v>498</v>
      </c>
      <c r="D24" s="138"/>
      <c r="E24" s="138">
        <f>H24*E23</f>
        <v>0</v>
      </c>
      <c r="F24" s="138"/>
      <c r="G24" s="286"/>
      <c r="H24" s="115">
        <f>Orçamento!$M$75</f>
        <v>0</v>
      </c>
      <c r="J24" s="96"/>
    </row>
    <row r="25" spans="1:10">
      <c r="A25" s="132" t="str">
        <f>Orçamento!A85</f>
        <v>2.5</v>
      </c>
      <c r="B25" s="142" t="str">
        <f>Orçamento!F85</f>
        <v>Serralheria</v>
      </c>
      <c r="C25" s="110" t="s">
        <v>497</v>
      </c>
      <c r="D25" s="109"/>
      <c r="E25" s="117">
        <v>1</v>
      </c>
      <c r="F25" s="109"/>
      <c r="G25" s="289"/>
      <c r="H25" s="115"/>
      <c r="I25" s="96" t="str">
        <f t="shared" si="0"/>
        <v/>
      </c>
    </row>
    <row r="26" spans="1:10">
      <c r="A26" s="112"/>
      <c r="B26" s="141"/>
      <c r="C26" s="110" t="s">
        <v>498</v>
      </c>
      <c r="D26" s="138"/>
      <c r="E26" s="138">
        <f>H26*E25</f>
        <v>0</v>
      </c>
      <c r="F26" s="138"/>
      <c r="G26" s="286"/>
      <c r="H26" s="115">
        <f>Orçamento!$M$85</f>
        <v>0</v>
      </c>
      <c r="J26" s="96"/>
    </row>
    <row r="27" spans="1:10">
      <c r="A27" s="132" t="str">
        <f>Orçamento!A88</f>
        <v>2.6</v>
      </c>
      <c r="B27" s="142" t="str">
        <f>Orçamento!F88</f>
        <v>Pavimentação</v>
      </c>
      <c r="C27" s="110" t="s">
        <v>497</v>
      </c>
      <c r="D27" s="109"/>
      <c r="E27" s="117">
        <v>0.3</v>
      </c>
      <c r="F27" s="117">
        <v>0.6</v>
      </c>
      <c r="G27" s="285">
        <v>0.1</v>
      </c>
      <c r="H27" s="115"/>
      <c r="I27" s="96" t="str">
        <f t="shared" si="0"/>
        <v/>
      </c>
      <c r="J27" s="96"/>
    </row>
    <row r="28" spans="1:10">
      <c r="A28" s="112"/>
      <c r="B28" s="141"/>
      <c r="C28" s="110" t="s">
        <v>498</v>
      </c>
      <c r="D28" s="138"/>
      <c r="E28" s="138">
        <f>H28*E27</f>
        <v>0</v>
      </c>
      <c r="F28" s="138">
        <f>$H$28*F27</f>
        <v>0</v>
      </c>
      <c r="G28" s="138">
        <f>$H$28*G27</f>
        <v>0</v>
      </c>
      <c r="H28" s="115">
        <f>Orçamento!$M$88</f>
        <v>0</v>
      </c>
      <c r="J28" s="96"/>
    </row>
    <row r="29" spans="1:10">
      <c r="A29" s="132" t="str">
        <f>Orçamento!A101</f>
        <v>2.7</v>
      </c>
      <c r="B29" s="142" t="str">
        <f>Orçamento!F101</f>
        <v>Forros</v>
      </c>
      <c r="C29" s="110" t="s">
        <v>497</v>
      </c>
      <c r="D29" s="109"/>
      <c r="E29" s="117">
        <v>0.6</v>
      </c>
      <c r="F29" s="117">
        <v>0.4</v>
      </c>
      <c r="G29" s="289"/>
      <c r="H29" s="115"/>
      <c r="I29" s="96" t="str">
        <f t="shared" si="0"/>
        <v/>
      </c>
      <c r="J29" s="96"/>
    </row>
    <row r="30" spans="1:10">
      <c r="A30" s="112"/>
      <c r="B30" s="141"/>
      <c r="C30" s="110" t="s">
        <v>498</v>
      </c>
      <c r="D30" s="138"/>
      <c r="E30" s="138">
        <f>H30*E29</f>
        <v>0</v>
      </c>
      <c r="F30" s="138">
        <f>H30*F29</f>
        <v>0</v>
      </c>
      <c r="G30" s="286"/>
      <c r="H30" s="115">
        <f>Orçamento!$M$101</f>
        <v>0</v>
      </c>
      <c r="J30" s="96"/>
    </row>
    <row r="31" spans="1:10">
      <c r="A31" s="132" t="str">
        <f>Orçamento!A104</f>
        <v>2.8</v>
      </c>
      <c r="B31" s="142" t="str">
        <f>Orçamento!F104</f>
        <v>Mobiliário e equipamento com instalação</v>
      </c>
      <c r="C31" s="110" t="s">
        <v>497</v>
      </c>
      <c r="D31" s="109"/>
      <c r="E31" s="109"/>
      <c r="F31" s="117">
        <v>0.7</v>
      </c>
      <c r="G31" s="117">
        <v>0.3</v>
      </c>
      <c r="H31" s="115"/>
      <c r="I31" s="96" t="str">
        <f t="shared" si="0"/>
        <v/>
      </c>
    </row>
    <row r="32" spans="1:10">
      <c r="A32" s="112"/>
      <c r="B32" s="141"/>
      <c r="C32" s="110" t="s">
        <v>498</v>
      </c>
      <c r="D32" s="138"/>
      <c r="E32" s="138"/>
      <c r="F32" s="138">
        <f>$H$32*F31</f>
        <v>0</v>
      </c>
      <c r="G32" s="138">
        <f>$H$32*G31</f>
        <v>0</v>
      </c>
      <c r="H32" s="115">
        <f>Orçamento!$M$104</f>
        <v>0</v>
      </c>
      <c r="J32" s="96"/>
    </row>
    <row r="33" spans="1:10" ht="25.5">
      <c r="A33" s="132" t="str">
        <f>Orçamento!A143</f>
        <v>2.9</v>
      </c>
      <c r="B33" s="142" t="str">
        <f>Orçamento!F143</f>
        <v>Mobiliário e equipamento-fornecidos pelo Banrisul com instalação</v>
      </c>
      <c r="C33" s="110" t="s">
        <v>497</v>
      </c>
      <c r="D33" s="138"/>
      <c r="E33" s="138"/>
      <c r="F33" s="117">
        <v>0.7</v>
      </c>
      <c r="G33" s="117">
        <v>0.3</v>
      </c>
      <c r="H33" s="115"/>
      <c r="I33" s="96" t="str">
        <f t="shared" si="0"/>
        <v/>
      </c>
      <c r="J33" s="96"/>
    </row>
    <row r="34" spans="1:10">
      <c r="A34" s="112"/>
      <c r="B34" s="141"/>
      <c r="C34" s="110" t="s">
        <v>498</v>
      </c>
      <c r="D34" s="138"/>
      <c r="E34" s="138"/>
      <c r="F34" s="138">
        <f>$H$34*F33</f>
        <v>0</v>
      </c>
      <c r="G34" s="138">
        <f>$H$34*G33</f>
        <v>0</v>
      </c>
      <c r="H34" s="115">
        <f>Orçamento!$M$143</f>
        <v>0</v>
      </c>
      <c r="J34" s="96"/>
    </row>
    <row r="35" spans="1:10">
      <c r="A35" s="132" t="str">
        <f>Orçamento!A177</f>
        <v>2.10</v>
      </c>
      <c r="B35" s="142" t="str">
        <f>Orçamento!F177</f>
        <v>Metais e aparelhos sanitários</v>
      </c>
      <c r="C35" s="110" t="s">
        <v>497</v>
      </c>
      <c r="D35" s="109"/>
      <c r="E35" s="117">
        <v>0.4</v>
      </c>
      <c r="F35" s="117">
        <v>0.5</v>
      </c>
      <c r="G35" s="285">
        <v>0.1</v>
      </c>
      <c r="H35" s="115"/>
      <c r="I35" s="96" t="str">
        <f t="shared" si="0"/>
        <v/>
      </c>
      <c r="J35" s="96"/>
    </row>
    <row r="36" spans="1:10">
      <c r="A36" s="116"/>
      <c r="B36" s="144"/>
      <c r="C36" s="110" t="s">
        <v>498</v>
      </c>
      <c r="D36" s="138"/>
      <c r="E36" s="138">
        <f>H36*E35</f>
        <v>0</v>
      </c>
      <c r="F36" s="138">
        <f>$H$36*F35</f>
        <v>0</v>
      </c>
      <c r="G36" s="138">
        <f>$H$36*G35</f>
        <v>0</v>
      </c>
      <c r="H36" s="115">
        <f>Orçamento!$M$177</f>
        <v>0</v>
      </c>
      <c r="J36" s="96"/>
    </row>
    <row r="37" spans="1:10">
      <c r="A37" s="134" t="str">
        <f>Orçamento!A222</f>
        <v>III</v>
      </c>
      <c r="B37" s="133" t="str">
        <f>Orçamento!F222</f>
        <v>INSTALAÇÕES ELÉTRICAS</v>
      </c>
      <c r="C37" s="105" t="s">
        <v>497</v>
      </c>
      <c r="D37" s="145">
        <v>0.2</v>
      </c>
      <c r="E37" s="145">
        <v>0.4</v>
      </c>
      <c r="F37" s="145">
        <v>0.4</v>
      </c>
      <c r="G37" s="290"/>
      <c r="H37" s="146"/>
      <c r="I37" s="96" t="str">
        <f t="shared" si="0"/>
        <v/>
      </c>
    </row>
    <row r="38" spans="1:10">
      <c r="A38" s="103"/>
      <c r="B38" s="104"/>
      <c r="C38" s="105" t="s">
        <v>498</v>
      </c>
      <c r="D38" s="119">
        <f>H38*D37</f>
        <v>0</v>
      </c>
      <c r="E38" s="119">
        <f>H38*E37</f>
        <v>0</v>
      </c>
      <c r="F38" s="119">
        <f>H38*F37</f>
        <v>0</v>
      </c>
      <c r="G38" s="291"/>
      <c r="H38" s="147">
        <f>Orçamento!$M$476</f>
        <v>0</v>
      </c>
      <c r="J38" s="96"/>
    </row>
    <row r="39" spans="1:10">
      <c r="A39" s="134" t="str">
        <f>Orçamento!A477</f>
        <v>IV</v>
      </c>
      <c r="B39" s="133" t="str">
        <f>Orçamento!F477</f>
        <v>INSTALAÇÕES HIDROSSANITÁRIAS</v>
      </c>
      <c r="C39" s="105" t="s">
        <v>497</v>
      </c>
      <c r="D39" s="120">
        <v>0.4</v>
      </c>
      <c r="E39" s="120">
        <v>0.6</v>
      </c>
      <c r="F39" s="119"/>
      <c r="G39" s="292"/>
      <c r="H39" s="118"/>
      <c r="I39" s="96" t="str">
        <f t="shared" si="0"/>
        <v/>
      </c>
    </row>
    <row r="40" spans="1:10">
      <c r="A40" s="103"/>
      <c r="B40" s="104"/>
      <c r="C40" s="105" t="s">
        <v>498</v>
      </c>
      <c r="D40" s="119">
        <f>H40*D39</f>
        <v>0</v>
      </c>
      <c r="E40" s="119">
        <f>H40*E39</f>
        <v>0</v>
      </c>
      <c r="F40" s="119"/>
      <c r="G40" s="291"/>
      <c r="H40" s="147">
        <f>Orçamento!$M$571</f>
        <v>0</v>
      </c>
      <c r="J40" s="96"/>
    </row>
    <row r="41" spans="1:10">
      <c r="A41" s="134" t="str">
        <f>Orçamento!A572</f>
        <v>V</v>
      </c>
      <c r="B41" s="133" t="str">
        <f>Orçamento!F572</f>
        <v>INSTALAÇÕES DE AR CONDICIONADO</v>
      </c>
      <c r="C41" s="105" t="s">
        <v>497</v>
      </c>
      <c r="D41" s="120">
        <v>0.3</v>
      </c>
      <c r="E41" s="120">
        <v>0.3</v>
      </c>
      <c r="F41" s="120">
        <v>0.3</v>
      </c>
      <c r="G41" s="293">
        <v>0.1</v>
      </c>
      <c r="H41" s="118"/>
      <c r="I41" s="96" t="str">
        <f t="shared" si="0"/>
        <v/>
      </c>
    </row>
    <row r="42" spans="1:10">
      <c r="A42" s="103"/>
      <c r="B42" s="104"/>
      <c r="C42" s="105" t="s">
        <v>498</v>
      </c>
      <c r="D42" s="119">
        <f>H42*D41</f>
        <v>0</v>
      </c>
      <c r="E42" s="119">
        <f>H42*E41</f>
        <v>0</v>
      </c>
      <c r="F42" s="119">
        <f>$H$42*F41</f>
        <v>0</v>
      </c>
      <c r="G42" s="119">
        <f>$H$42*G41</f>
        <v>0</v>
      </c>
      <c r="H42" s="147">
        <f>Orçamento!$M$646</f>
        <v>0</v>
      </c>
      <c r="J42" s="96"/>
    </row>
    <row r="43" spans="1:10" s="123" customFormat="1" ht="15.75" thickBot="1">
      <c r="A43" s="103"/>
      <c r="B43" s="121" t="s">
        <v>767</v>
      </c>
      <c r="C43" s="121"/>
      <c r="D43" s="122">
        <f>D42+D40+D38+D36+D34+D32+D30+D28+D26+D24+D20+D18+D16+D13</f>
        <v>0</v>
      </c>
      <c r="E43" s="122">
        <f t="shared" ref="E43:G43" si="1">E42+E40+E38+E36+E34+E32+E30+E28+E26+E24+E20+E18+E16+E13</f>
        <v>0</v>
      </c>
      <c r="F43" s="122">
        <f t="shared" si="1"/>
        <v>0</v>
      </c>
      <c r="G43" s="122">
        <f t="shared" si="1"/>
        <v>0</v>
      </c>
      <c r="H43" s="122">
        <f>Orçamento!M647</f>
        <v>0</v>
      </c>
      <c r="I43" s="96"/>
    </row>
    <row r="44" spans="1:10" s="123" customFormat="1" ht="15.75" thickBot="1">
      <c r="A44" s="124"/>
      <c r="B44" s="125" t="s">
        <v>768</v>
      </c>
      <c r="C44" s="125"/>
      <c r="D44" s="126" t="e">
        <f>H44*D43/H43</f>
        <v>#DIV/0!</v>
      </c>
      <c r="E44" s="126" t="e">
        <f>H44*E43/H43</f>
        <v>#DIV/0!</v>
      </c>
      <c r="F44" s="126" t="e">
        <f>$H$44*F43/$H$43</f>
        <v>#DIV/0!</v>
      </c>
      <c r="G44" s="126" t="e">
        <f>$H$44*G43/$H$43</f>
        <v>#DIV/0!</v>
      </c>
      <c r="H44" s="126">
        <f>Orçamento!M650</f>
        <v>0</v>
      </c>
      <c r="I44" s="96"/>
    </row>
  </sheetData>
  <sheetProtection password="E932" sheet="1" objects="1" scenarios="1"/>
  <mergeCells count="9">
    <mergeCell ref="A1:H2"/>
    <mergeCell ref="A9:H9"/>
    <mergeCell ref="A10:A11"/>
    <mergeCell ref="B10:B11"/>
    <mergeCell ref="D10:F10"/>
    <mergeCell ref="H10:H11"/>
    <mergeCell ref="A6:H6"/>
    <mergeCell ref="D7:E7"/>
    <mergeCell ref="D8:H8"/>
  </mergeCells>
  <conditionalFormatting sqref="B14:B16 H14 B18 B36:B38 B41:B42">
    <cfRule type="containsText" dxfId="24" priority="31" stopIfTrue="1" operator="containsText" text="x,xx">
      <formula>NOT(ISERROR(SEARCH("x,xx",B14)))</formula>
    </cfRule>
  </conditionalFormatting>
  <conditionalFormatting sqref="B20">
    <cfRule type="containsText" dxfId="23" priority="30" stopIfTrue="1" operator="containsText" text="x,xx">
      <formula>NOT(ISERROR(SEARCH("x,xx",B20)))</formula>
    </cfRule>
  </conditionalFormatting>
  <conditionalFormatting sqref="B34">
    <cfRule type="containsText" dxfId="22" priority="29" stopIfTrue="1" operator="containsText" text="x,xx">
      <formula>NOT(ISERROR(SEARCH("x,xx",B34)))</formula>
    </cfRule>
  </conditionalFormatting>
  <conditionalFormatting sqref="B22">
    <cfRule type="containsText" dxfId="21" priority="28" stopIfTrue="1" operator="containsText" text="x,xx">
      <formula>NOT(ISERROR(SEARCH("x,xx",B22)))</formula>
    </cfRule>
  </conditionalFormatting>
  <conditionalFormatting sqref="B43">
    <cfRule type="containsText" dxfId="20" priority="27" stopIfTrue="1" operator="containsText" text="x,xx">
      <formula>NOT(ISERROR(SEARCH("x,xx",B43)))</formula>
    </cfRule>
  </conditionalFormatting>
  <conditionalFormatting sqref="B30">
    <cfRule type="containsText" dxfId="19" priority="25" stopIfTrue="1" operator="containsText" text="x,xx">
      <formula>NOT(ISERROR(SEARCH("x,xx",B30)))</formula>
    </cfRule>
  </conditionalFormatting>
  <conditionalFormatting sqref="B32">
    <cfRule type="containsText" dxfId="18" priority="24" stopIfTrue="1" operator="containsText" text="x,xx">
      <formula>NOT(ISERROR(SEARCH("x,xx",B32)))</formula>
    </cfRule>
  </conditionalFormatting>
  <conditionalFormatting sqref="B28">
    <cfRule type="containsText" dxfId="17" priority="23" stopIfTrue="1" operator="containsText" text="x,xx">
      <formula>NOT(ISERROR(SEARCH("x,xx",B28)))</formula>
    </cfRule>
  </conditionalFormatting>
  <conditionalFormatting sqref="B24">
    <cfRule type="containsText" dxfId="16" priority="22" stopIfTrue="1" operator="containsText" text="x,xx">
      <formula>NOT(ISERROR(SEARCH("x,xx",B24)))</formula>
    </cfRule>
  </conditionalFormatting>
  <conditionalFormatting sqref="B26">
    <cfRule type="containsText" dxfId="15" priority="21" stopIfTrue="1" operator="containsText" text="x,xx">
      <formula>NOT(ISERROR(SEARCH("x,xx",B26)))</formula>
    </cfRule>
  </conditionalFormatting>
  <conditionalFormatting sqref="B44">
    <cfRule type="containsText" dxfId="14" priority="16" stopIfTrue="1" operator="containsText" text="x,xx">
      <formula>NOT(ISERROR(SEARCH("x,xx",B44)))</formula>
    </cfRule>
  </conditionalFormatting>
  <conditionalFormatting sqref="B21">
    <cfRule type="containsText" dxfId="13" priority="14" stopIfTrue="1" operator="containsText" text="x,xx">
      <formula>NOT(ISERROR(SEARCH("x,xx",B21)))</formula>
    </cfRule>
  </conditionalFormatting>
  <conditionalFormatting sqref="B12:B13">
    <cfRule type="containsText" dxfId="12" priority="13" stopIfTrue="1" operator="containsText" text="x,xx">
      <formula>NOT(ISERROR(SEARCH("x,xx",B12)))</formula>
    </cfRule>
  </conditionalFormatting>
  <conditionalFormatting sqref="B12:B13">
    <cfRule type="containsText" dxfId="11" priority="12" stopIfTrue="1" operator="containsText" text="x,xx">
      <formula>NOT(ISERROR(SEARCH("x,xx",B12)))</formula>
    </cfRule>
  </conditionalFormatting>
  <conditionalFormatting sqref="B17">
    <cfRule type="containsText" dxfId="10" priority="11" stopIfTrue="1" operator="containsText" text="x,xx">
      <formula>NOT(ISERROR(SEARCH("x,xx",B17)))</formula>
    </cfRule>
  </conditionalFormatting>
  <conditionalFormatting sqref="B19">
    <cfRule type="containsText" dxfId="9" priority="10" stopIfTrue="1" operator="containsText" text="x,xx">
      <formula>NOT(ISERROR(SEARCH("x,xx",B19)))</formula>
    </cfRule>
  </conditionalFormatting>
  <conditionalFormatting sqref="B23">
    <cfRule type="containsText" dxfId="8" priority="9" stopIfTrue="1" operator="containsText" text="x,xx">
      <formula>NOT(ISERROR(SEARCH("x,xx",B23)))</formula>
    </cfRule>
  </conditionalFormatting>
  <conditionalFormatting sqref="B25">
    <cfRule type="containsText" dxfId="7" priority="8" stopIfTrue="1" operator="containsText" text="x,xx">
      <formula>NOT(ISERROR(SEARCH("x,xx",B25)))</formula>
    </cfRule>
  </conditionalFormatting>
  <conditionalFormatting sqref="B27">
    <cfRule type="containsText" dxfId="6" priority="7" stopIfTrue="1" operator="containsText" text="x,xx">
      <formula>NOT(ISERROR(SEARCH("x,xx",B27)))</formula>
    </cfRule>
  </conditionalFormatting>
  <conditionalFormatting sqref="B29">
    <cfRule type="containsText" dxfId="5" priority="6" stopIfTrue="1" operator="containsText" text="x,xx">
      <formula>NOT(ISERROR(SEARCH("x,xx",B29)))</formula>
    </cfRule>
  </conditionalFormatting>
  <conditionalFormatting sqref="B31">
    <cfRule type="containsText" dxfId="4" priority="5" stopIfTrue="1" operator="containsText" text="x,xx">
      <formula>NOT(ISERROR(SEARCH("x,xx",B31)))</formula>
    </cfRule>
  </conditionalFormatting>
  <conditionalFormatting sqref="B33">
    <cfRule type="containsText" dxfId="3" priority="4" stopIfTrue="1" operator="containsText" text="x,xx">
      <formula>NOT(ISERROR(SEARCH("x,xx",B33)))</formula>
    </cfRule>
  </conditionalFormatting>
  <conditionalFormatting sqref="B35">
    <cfRule type="containsText" dxfId="2" priority="3" stopIfTrue="1" operator="containsText" text="x,xx">
      <formula>NOT(ISERROR(SEARCH("x,xx",B35)))</formula>
    </cfRule>
  </conditionalFormatting>
  <conditionalFormatting sqref="B40">
    <cfRule type="containsText" dxfId="1" priority="2" stopIfTrue="1" operator="containsText" text="x,xx">
      <formula>NOT(ISERROR(SEARCH("x,xx",B40)))</formula>
    </cfRule>
  </conditionalFormatting>
  <conditionalFormatting sqref="B39">
    <cfRule type="containsText" dxfId="0" priority="1" stopIfTrue="1" operator="containsText" text="x,xx">
      <formula>NOT(ISERROR(SEARCH("x,xx",B39)))</formula>
    </cfRule>
  </conditionalFormatting>
  <pageMargins left="0.39370078740157483" right="0.39370078740157483" top="1.1811023622047245" bottom="0.47244094488188981" header="0.31496062992125984" footer="0.31496062992125984"/>
  <pageSetup paperSize="9" orientation="landscape" r:id="rId1"/>
  <headerFooter>
    <oddHeader>&amp;L
&amp;G&amp;C&amp;K0070C0UNIDADE DE ENGENHARIA</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Orçamento</vt:lpstr>
      <vt:lpstr>Cronograma Físico-Financeiro</vt:lpstr>
      <vt:lpstr>'Cronograma Físico-Financeiro'!Area_de_impressao</vt:lpstr>
      <vt:lpstr>Orçamento!Area_de_impressao</vt:lpstr>
      <vt:lpstr>'Cronograma Físico-Financeiro'!Titulos_de_impressao</vt:lpstr>
      <vt:lpstr>Orçamento!Titulos_de_impressao</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Sinapi em Excel</dc:title>
  <dc:subject>Sinapi em Excel</dc:subject>
  <dc:creator>i9orcamentos.com.br</dc:creator>
  <cp:keywords>Sinapi Excel</cp:keywords>
  <dc:description>Sinapi em Excel</dc:description>
  <cp:lastModifiedBy>Barbara Schaffer</cp:lastModifiedBy>
  <cp:lastPrinted>2022-05-11T14:15:27Z</cp:lastPrinted>
  <dcterms:created xsi:type="dcterms:W3CDTF">2020-05-27T04:19:57Z</dcterms:created>
  <dcterms:modified xsi:type="dcterms:W3CDTF">2022-07-18T17:02:31Z</dcterms:modified>
  <cp:category>Sinapi Excel</cp:category>
</cp:coreProperties>
</file>